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4" r:id="rId1"/>
    <sheet name="限价" sheetId="1" r:id="rId2"/>
    <sheet name="清单" sheetId="5" r:id="rId3"/>
    <sheet name="甲供主要材料" sheetId="6" r:id="rId4"/>
  </sheets>
  <definedNames>
    <definedName name="_xlnm.Print_Titles" localSheetId="1">限价!$1:$1</definedName>
  </definedNames>
  <calcPr calcId="144525"/>
</workbook>
</file>

<file path=xl/sharedStrings.xml><?xml version="1.0" encoding="utf-8"?>
<sst xmlns="http://schemas.openxmlformats.org/spreadsheetml/2006/main" count="412" uniqueCount="155">
  <si>
    <r>
      <rPr>
        <u/>
        <sz val="22"/>
        <color rgb="FF000000"/>
        <rFont val="宋体"/>
        <charset val="134"/>
      </rPr>
      <t xml:space="preserve">北碚区自然保护地管理中心2022年度防火道路建设 </t>
    </r>
    <r>
      <rPr>
        <sz val="22"/>
        <color rgb="FF000000"/>
        <rFont val="宋体"/>
        <charset val="134"/>
      </rPr>
      <t>工程劳务分包</t>
    </r>
  </si>
  <si>
    <t>竞争性比选最高限价</t>
  </si>
  <si>
    <t>招标限价（税前造价）</t>
  </si>
  <si>
    <t>(小写):</t>
  </si>
  <si>
    <t/>
  </si>
  <si>
    <t>(大写):</t>
  </si>
  <si>
    <t xml:space="preserve">其中:安全文明施工费  </t>
  </si>
  <si>
    <t xml:space="preserve">          (大写):</t>
  </si>
  <si>
    <t>编   制   人：</t>
  </si>
  <si>
    <t>定价小组成员：</t>
  </si>
  <si>
    <t>定价小组组长：</t>
  </si>
  <si>
    <t>时间：       年        月       日</t>
  </si>
  <si>
    <t>北碚区自然保护地管理中心2022年度防火道路建设
劳务分包清单最高限价</t>
  </si>
  <si>
    <t>序号</t>
  </si>
  <si>
    <t>清单项目名称</t>
  </si>
  <si>
    <t>项目特征及工作内容</t>
  </si>
  <si>
    <t>单位</t>
  </si>
  <si>
    <t>工程量</t>
  </si>
  <si>
    <t>综合单价(元）</t>
  </si>
  <si>
    <t>合价（元）</t>
  </si>
  <si>
    <t>备注
（计量、计价规则）</t>
  </si>
  <si>
    <t>一</t>
  </si>
  <si>
    <t>防火道路工程</t>
  </si>
  <si>
    <t>素土夯实（压实系数不小于0.95）</t>
  </si>
  <si>
    <t>[项目特征]
1.部位:新建道路
2.范围:新建道路基础
[工作内容]
1.碾压成型</t>
  </si>
  <si>
    <t>m2</t>
  </si>
  <si>
    <t>1.计量规则：按《重庆市建筑工程计价定额》（2018版）及其相关规定计算建筑面积</t>
  </si>
  <si>
    <t>原水泥路面凿毛、修补</t>
  </si>
  <si>
    <t>[项目特征]
1.厚度:满足设计及规范要求
[工作内容]
1.拆除、清理
2.运输</t>
  </si>
  <si>
    <t>原水泥路面修补</t>
  </si>
  <si>
    <t>[工作内容]
1.拆除、清理
2.运输</t>
  </si>
  <si>
    <t>180mm碎石道路基础</t>
  </si>
  <si>
    <t>[项目特征]
1.石料规格:满足设计及规范要求
2.厚度:180mm
[工作内容]
1.运输
2.铺筑
3.找平
4.碾压
5.养护</t>
  </si>
  <si>
    <t>5%水泥稳定级配碎石底基层200mm</t>
  </si>
  <si>
    <t>[项目特征]
1.水泥含量:商品水稳层水泥含量5%
2.石料规格:满足设计及规范要求
3.厚度:200mm
[工作内容]
1.清理基层
2.摊铺
3.养护</t>
  </si>
  <si>
    <t>防撞栏杆拆除</t>
  </si>
  <si>
    <t>[项目特征]
1.栏杆(板)的高度:详实际
2.栏杆、栏板种类:防撞栏杆
3.场内运距:综合考虑
[工作内容]
1.拆除
2.控制扬尘
3.清理
4.场内运输</t>
  </si>
  <si>
    <t>m</t>
  </si>
  <si>
    <t>波形栏杆（新建）</t>
  </si>
  <si>
    <t>[项目特征]
1.类型:波形栏杆
2.规格、型号:满足设计及规范要求
3.材料品种:详设计
4.基础、垫层：材料品种、厚度:详设计
[工作内容]
1.基础、垫层铺筑
2.制作、安装</t>
  </si>
  <si>
    <t>浆砌块石挡墙（做法一、做法二）不含水沟</t>
  </si>
  <si>
    <t>[项目特征]
1.基层处理:素土夯实，地基承载力≥150kpa
2.垫层材料、种类:100厚C20砼垫层
3.材料品种、规格:MU30块石挡墙
4.砂浆强度等级:M7.5水泥砂浆
5.泄水孔材料品种、规格:DN150 PVC@2000梅花状
6.滤水层要求:粒径20~50碎砾石堆直径不小于400
7.勾缝要求:可视面凹缝处理
[工作内容]
1.砌筑
2.砌体勾缝
3.泄水孔制作、安装
4.滤层铺设</t>
  </si>
  <si>
    <t>m3</t>
  </si>
  <si>
    <t>浆砌块石挡墙（做法三）</t>
  </si>
  <si>
    <t>[项目特征]
1.垫层材料、种类:50厚C20砼垫层
2.材料品种、规格:MU30块石挡墙
3.砂浆强度等级:M7.5水泥砂浆
4.泄水孔材料品种、规格:DN100 PVC@2000
[工作内容]
1.砌筑
2.泄水孔制作、安装</t>
  </si>
  <si>
    <t>俯斜式挡墙 H=3m</t>
  </si>
  <si>
    <t>[项目特征]
1.基层处理:素土夯实，地基承载力≥150kpa
2.材料品种、规格:MU30块石挡墙
3.砂浆强度等级:M7.5水泥砂浆
[工作内容]
1.砌筑
2.砌体勾缝
3.泄水孔制作、安装
4.滤层铺设</t>
  </si>
  <si>
    <t>道路排水沟（无盖）</t>
  </si>
  <si>
    <t>[项目特征]
1.沟截面尺寸:200*300mm
2.垫层材料种类、厚度:50厚C20砼垫层
3.沟底材料种类、规格:40厚C20细石砼嵌卵石，卵石粒径50-100
[工作内容]
1.土方挖、运
2.砂浆制作、运输
3.铺设垫层
4.砌筑
5.材料运输</t>
  </si>
  <si>
    <t>道路排水沟（有盖）</t>
  </si>
  <si>
    <t>[项目特征]
1.沟截面尺寸:200*300mm
2.垫层材料种类、厚度:50厚C20砼垫层
3.沟底材料种类、规格:40厚C20细石砼嵌卵石，卵石粒径50-100
4.沟壁材料种类、规格:标准砖
5.盖板材料种类、规格:600*350*50 C30砼水篦子
[工作内容]
1.土方挖、运
2.砂浆制作、运输
3.铺设垫层
4.砌筑
5.材料运输</t>
  </si>
  <si>
    <t>现有雨水沟疏浚</t>
  </si>
  <si>
    <t>[项目特征]
1.挖掘深度:详设计及规范要求
2.场内运距:综合考虑
[工作内容]
1.开挖
2.场内运输</t>
  </si>
  <si>
    <t>检查井加固及更换井盖（车行道）</t>
  </si>
  <si>
    <t>[项目特征]
1.检查井材质、规格:D700铸铁
2.钢筋种类、规格:详设计要求
3.井筒、井盖、井圈材质及规格:满足设计及规范要求
[工作内容]
1.井筒、井圈、井盖安装</t>
  </si>
  <si>
    <t>座</t>
  </si>
  <si>
    <t>二</t>
  </si>
  <si>
    <t>防火便道及附属设施工程</t>
  </si>
  <si>
    <t>原有地面铺装拆除</t>
  </si>
  <si>
    <t>[工作内容]
1.拆除
2.控制扬尘
3.清理
4.场内运输</t>
  </si>
  <si>
    <t>地面铺装（青石板边带）</t>
  </si>
  <si>
    <t>[项目特征]
1.基层处理:素土夯实≥0.92
2.找平层厚度、砂浆配合比:100厚级配碎石找平
3.垫层厚度、材料:100厚C20砼垫层
4.面层材料品种、规格、颜色:600*200*30青石板
[工作内容]
1.基层清理
2.抹找平层
3.面层铺设、切边、磨边
4.材料运输</t>
  </si>
  <si>
    <t>地面铺装（凉亭地面）</t>
  </si>
  <si>
    <t>[项目特征]
1.基层处理:素土夯实
2.找平层厚度、砂浆配合比:50厚级配碎石
3.垫层厚度、材料:100厚C20砼垫层
4.面层材料品种、规格、颜色:600*600*30青石板
[工作内容]
1.基层清理
2.抹找平层
3.面层铺设、切边、磨边
4.材料运输</t>
  </si>
  <si>
    <t>凉亭零星混凝土（综合）</t>
  </si>
  <si>
    <t>[项目特征]
1.基础类型及开挖方式:C20钢筋砼独立基础 人工开挖
2.土壤类型:土石比6:4
3.基础柱梁板类型:C25钢筋砼柱梁板
4.亭柱类型:仿杉木柱200*200mm
5.屋架材质、尺寸:仿杉木、尺寸详图
6.屋面坡度:详设计要求
7.坐凳材质、尺寸:仿杉木、尺寸详图
[工作内容]
1.整理、选料
2.屋面铺设
3.刷防护材料</t>
  </si>
  <si>
    <t>m³</t>
  </si>
  <si>
    <t>凉亭零星混凝土模板（综合）</t>
  </si>
  <si>
    <t>㎡</t>
  </si>
  <si>
    <t>凉亭仿木漆（综合）</t>
  </si>
  <si>
    <t>防火便道排水沟</t>
  </si>
  <si>
    <t>[项目特征]
1.沟截面尺寸:200*300mm
2.垫层材料种类、厚度:50厚C20砼垫层
3.沟底材料种类、规格:40厚C20细石砼嵌卵石，卵石粒径50-100
4.沟壁材料种类、规格:一侧M7.5水泥砂浆砌MU10砖，一侧M7.5水泥砂浆砌筑MU30块石挡墙
5.泄水孔材料品种、规格:DN100 PVC@2000
6.其他要求:DN100 PVC-U 排水管带地漏50m设置一处，散排
[工作内容]
1.土方挖、运
2.砂浆制作、运输
3.铺设垫层
4.砌筑
5.材料运输</t>
  </si>
  <si>
    <t>砼仿木栏杆</t>
  </si>
  <si>
    <t>[项目特征]
1.围栏高度:1100mm
2.混凝土强度等级:C20
3.表面涂敷材料种类:木纹漆
4.基础材料种类、规格:300*200*200 C20砼墩子，预埋4Ф10 L=200
[工作内容]
1.制作
2.运输
3.安装
4.砂浆制作、运输
5.接头灌缝、养护</t>
  </si>
  <si>
    <t>防火便道做法一（新建）</t>
  </si>
  <si>
    <t>[项目特征]
1.基层处理:素土夯实
2.找平层材料种类、厚度:100厚级配碎石找平
3.滤层材料种类、厚度:30厚粗砂滤层
4.垫层厚度、宽度、材料种类:70厚10mm粒径C25透水砼
5.路面厚度、宽度、材料种类:30厚6mm粒径C25彩色强固透水砼面层
6.防护层材料种类:双丙聚氨酯密封处理
[工作内容]
1.基层整理
2.垫层铺筑
3.路面铺筑
4.路面养护</t>
  </si>
  <si>
    <t>防火便道做法一（改建）</t>
  </si>
  <si>
    <t>[项目特征]
1.基层处理:原状砼路面修补及清理表面
2.路面厚度、宽度、材料种类:30厚6mm粒径C25彩色强固透水砼面层
3.防护层材料种类:双丙聚氨酯密封处理
[工作内容]
1.基层整理
2.垫层铺筑
3.路面铺筑
4.路面养护</t>
  </si>
  <si>
    <t>防火便道做法二（新建）</t>
  </si>
  <si>
    <t>[项目特征]
1.基层处理:素土夯实
2.找平层材料种类、厚度:100厚级配碎石找平
3.路面厚度、宽度、材料种类:100厚C20素砼路面（做防滑处理）
[工作内容]
1.基层整理
2.垫层铺筑
3.路面铺筑
4.路面养护</t>
  </si>
  <si>
    <t>防火便道做法二（改建）</t>
  </si>
  <si>
    <t>[项目特征]
1.面层处理:防滑处理
[工作内容]
1.路面处理</t>
  </si>
  <si>
    <t>压纹砼台阶（宽度1.5m）</t>
  </si>
  <si>
    <t>[项目特征]
1.基层处理:素土夯实
2.找平层材料种类、厚度:100厚级配碎石找平
3.台阶基层厚度、材料种类:100厚C20砼
4.路面厚度、宽度、材料种类:3厚压印地坪（仿木纹）
[工作内容]
1.路基、路床整理
2.垫层铺筑
3.路面铺筑
4.路面养护</t>
  </si>
  <si>
    <t>素砼台阶（宽度1.5m）</t>
  </si>
  <si>
    <t>防火便道基础改造（1.2米宽做法一）</t>
  </si>
  <si>
    <t>[项目特征]
1.部位:防火便道板底脱空处
2.原有道路处理:全部拆除
3.土壤类别:土石比2:8
4.支撑梁植入深度及开挖方式:人工开挖，不小于300mm
5.混凝土强度等级:过梁及支撑梁C25、便道底板C20
6.后浇材料种类:细石砼
[工作内容]
1.模板制作、安装、拆除
2.混凝土拌和、运输、浇筑
3.养护
4.细石砼二次浇注</t>
  </si>
  <si>
    <t>防火便道基础改造（1.2米宽做法二）</t>
  </si>
  <si>
    <t>[项目特征]
1.部位:防火便道局部破损且边坡较陡处
2.岩体开槽方式:人工开槽
3.垫层材料种类、厚度:C20砼垫层
4.砌体规格、材质:M7.5水泥砂浆砌MU10砖
5.回填材料种类:土方
[工作内容]
1.模板制作、安装、拆除
2.混凝土拌和、运输、浇筑
3.养护
4.基座预埋件制作、安装
5.基座制作、安装</t>
  </si>
  <si>
    <t>三</t>
  </si>
  <si>
    <t>其它费用</t>
  </si>
  <si>
    <t>施工场地外办公室及宿舍租赁包干费</t>
  </si>
  <si>
    <t>项</t>
  </si>
  <si>
    <t>施工降效包干费</t>
  </si>
  <si>
    <t>二次搬运包干费</t>
  </si>
  <si>
    <t>1.因施工场地材料、成品、半成品必须发生的二次、多次搬运费用</t>
  </si>
  <si>
    <t>四</t>
  </si>
  <si>
    <t>安全、文明施工费</t>
  </si>
  <si>
    <t>1.按照《重庆市建筑工程计价定额》（2018版）的相关规定及其配套文件中所规定的安全文明施工费组成的所有费用</t>
  </si>
  <si>
    <t>元</t>
  </si>
  <si>
    <t>1.计价基数：防火道路工程+防火便道及附属设施工程+其它费用</t>
  </si>
  <si>
    <t>五</t>
  </si>
  <si>
    <t>税前造价</t>
  </si>
  <si>
    <t>防火道路工程+防火便道及附属设施工程+其他费用+安全文明施工费</t>
  </si>
  <si>
    <t>六</t>
  </si>
  <si>
    <t>税金</t>
  </si>
  <si>
    <t>1.增值税及附加</t>
  </si>
  <si>
    <t>1.计价基数：税前造价</t>
  </si>
  <si>
    <t>七</t>
  </si>
  <si>
    <t>总价（税前造价+税金）</t>
  </si>
  <si>
    <r>
      <rPr>
        <b/>
        <sz val="12"/>
        <rFont val="宋体"/>
        <charset val="134"/>
      </rPr>
      <t>说明：
1、本清单综合单价包括（除甲供材料及设备外）但不限于：人工费、检测配合人工费；辅助材料费；小型机具费（水钻、空压机、料斗、磨儿机、钢筋制作设备等）；进度、质量保证措施费、管理费、利润等一切费用。
2、本工程为综合单价包干，不因任何原因调整。
3、本工程项目增值税税金以中标人实际开具的增值税专用发票按实计取，如中标人填报税率与实际开票税率不一致，以实际开票税率为准。
4、本工程安全文明施工费暂定</t>
    </r>
    <r>
      <rPr>
        <b/>
        <u/>
        <sz val="12"/>
        <rFont val="宋体"/>
        <charset val="134"/>
      </rPr>
      <t>12910.05</t>
    </r>
    <r>
      <rPr>
        <b/>
        <sz val="12"/>
        <rFont val="宋体"/>
        <charset val="134"/>
      </rPr>
      <t>元。结算时以主体工程的税前合价为基数按</t>
    </r>
    <r>
      <rPr>
        <b/>
        <u/>
        <sz val="12"/>
        <rFont val="宋体"/>
        <charset val="134"/>
      </rPr>
      <t>1</t>
    </r>
    <r>
      <rPr>
        <b/>
        <sz val="12"/>
        <rFont val="宋体"/>
        <charset val="134"/>
      </rPr>
      <t>%的比例计取。
5、甲供材料及设备内容：详附件一。</t>
    </r>
  </si>
  <si>
    <t>北碚区自然保护地管理中心2022年度防火道路建设
劳务分包清单报价表</t>
  </si>
  <si>
    <t>按暂定费填报</t>
  </si>
  <si>
    <t>附件一</t>
  </si>
  <si>
    <r>
      <rPr>
        <b/>
        <u/>
        <sz val="16"/>
        <color rgb="FF000000"/>
        <rFont val="宋体"/>
        <charset val="134"/>
      </rPr>
      <t xml:space="preserve">北碚区自然保护地管理中心2022年度防火道路建设劳务分包 </t>
    </r>
    <r>
      <rPr>
        <b/>
        <sz val="16"/>
        <color rgb="FF000000"/>
        <rFont val="宋体"/>
        <charset val="134"/>
      </rPr>
      <t>项目甲供主材料明细表</t>
    </r>
  </si>
  <si>
    <t>编号</t>
  </si>
  <si>
    <t>材料名称</t>
  </si>
  <si>
    <t>规格、型号</t>
  </si>
  <si>
    <t>备注</t>
  </si>
  <si>
    <t>挖机</t>
  </si>
  <si>
    <t>各种规格</t>
  </si>
  <si>
    <t>台</t>
  </si>
  <si>
    <t>铲车</t>
  </si>
  <si>
    <t>渣车</t>
  </si>
  <si>
    <t>钢筋</t>
  </si>
  <si>
    <t>t</t>
  </si>
  <si>
    <t>水泥</t>
  </si>
  <si>
    <t>32.5R</t>
  </si>
  <si>
    <t>kg</t>
  </si>
  <si>
    <t>特细砂</t>
  </si>
  <si>
    <t>粗砂</t>
  </si>
  <si>
    <t>碎石</t>
  </si>
  <si>
    <t>综合</t>
  </si>
  <si>
    <t>块(片)石  挡墙</t>
  </si>
  <si>
    <t>MU30</t>
  </si>
  <si>
    <t>标准砖</t>
  </si>
  <si>
    <t>200×95×53</t>
  </si>
  <si>
    <t>千块</t>
  </si>
  <si>
    <t>页岩砖</t>
  </si>
  <si>
    <t>240×115×53</t>
  </si>
  <si>
    <t>木枋</t>
  </si>
  <si>
    <t>锯材</t>
  </si>
  <si>
    <t>600*200*30青石板</t>
  </si>
  <si>
    <t>波形栏杆</t>
  </si>
  <si>
    <t>凉亭</t>
  </si>
  <si>
    <t>AC-13C 4cm厚（红色）沥青混凝土（含稀浆封层6mm）</t>
  </si>
  <si>
    <t>商品水稳层(压实)</t>
  </si>
  <si>
    <t>5%</t>
  </si>
  <si>
    <t>商品砼C20</t>
  </si>
  <si>
    <t>C20细石砼嵌卵石，卵石粒径50-100</t>
  </si>
  <si>
    <t>商品砼</t>
  </si>
  <si>
    <t>C30</t>
  </si>
  <si>
    <t>C25</t>
  </si>
  <si>
    <t>6mm粒径C25彩色强固透水砼面层</t>
  </si>
  <si>
    <t>10mm粒径C25透水砼</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</si>
</sst>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 numFmtId="178" formatCode="0.00_);[Red]\(0.00\)"/>
    <numFmt numFmtId="179" formatCode="[DBNum2][$RMB]General;[Red][DBNum2][$RMB]General"/>
  </numFmts>
  <fonts count="45">
    <font>
      <sz val="11"/>
      <color theme="1"/>
      <name val="宋体"/>
      <charset val="134"/>
      <scheme val="minor"/>
    </font>
    <font>
      <sz val="11"/>
      <name val="微软雅黑"/>
      <charset val="134"/>
    </font>
    <font>
      <sz val="10"/>
      <name val="Arial"/>
      <charset val="0"/>
    </font>
    <font>
      <sz val="11"/>
      <name val="宋体"/>
      <charset val="134"/>
    </font>
    <font>
      <sz val="11"/>
      <name val="楷体"/>
      <charset val="134"/>
    </font>
    <font>
      <sz val="12"/>
      <name val="宋体"/>
      <charset val="134"/>
    </font>
    <font>
      <b/>
      <u/>
      <sz val="16"/>
      <color rgb="FF000000"/>
      <name val="宋体"/>
      <charset val="134"/>
    </font>
    <font>
      <b/>
      <sz val="16"/>
      <color indexed="8"/>
      <name val="宋体"/>
      <charset val="134"/>
    </font>
    <font>
      <sz val="11"/>
      <color indexed="8"/>
      <name val="宋体"/>
      <charset val="134"/>
    </font>
    <font>
      <sz val="10"/>
      <name val="宋体"/>
      <charset val="134"/>
    </font>
    <font>
      <sz val="10.5"/>
      <name val="宋体"/>
      <charset val="134"/>
    </font>
    <font>
      <sz val="11"/>
      <color indexed="8"/>
      <name val="楷体"/>
      <charset val="134"/>
    </font>
    <font>
      <sz val="11"/>
      <name val="宋体"/>
      <charset val="134"/>
      <scheme val="minor"/>
    </font>
    <font>
      <b/>
      <sz val="12"/>
      <name val="宋体"/>
      <charset val="134"/>
    </font>
    <font>
      <b/>
      <sz val="11"/>
      <name val="宋体"/>
      <charset val="134"/>
    </font>
    <font>
      <sz val="20"/>
      <name val="宋体"/>
      <charset val="134"/>
      <scheme val="minor"/>
    </font>
    <font>
      <b/>
      <sz val="12"/>
      <color theme="1"/>
      <name val="宋体"/>
      <charset val="134"/>
      <scheme val="minor"/>
    </font>
    <font>
      <b/>
      <sz val="12"/>
      <name val="??_GB2312"/>
      <charset val="0"/>
    </font>
    <font>
      <u/>
      <sz val="22"/>
      <color rgb="FF000000"/>
      <name val="宋体"/>
      <charset val="134"/>
    </font>
    <font>
      <sz val="22"/>
      <color indexed="0"/>
      <name val="宋体"/>
      <charset val="134"/>
    </font>
    <font>
      <b/>
      <sz val="26"/>
      <color indexed="0"/>
      <name val="宋体"/>
      <charset val="134"/>
    </font>
    <font>
      <sz val="12"/>
      <color indexed="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b/>
      <sz val="16"/>
      <color rgb="FF000000"/>
      <name val="宋体"/>
      <charset val="134"/>
    </font>
    <font>
      <b/>
      <u/>
      <sz val="12"/>
      <name val="宋体"/>
      <charset val="134"/>
    </font>
    <font>
      <sz val="22"/>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4"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5" applyNumberFormat="0" applyFill="0" applyAlignment="0" applyProtection="0">
      <alignment vertical="center"/>
    </xf>
    <xf numFmtId="0" fontId="25" fillId="9" borderId="0" applyNumberFormat="0" applyBorder="0" applyAlignment="0" applyProtection="0">
      <alignment vertical="center"/>
    </xf>
    <xf numFmtId="0" fontId="28" fillId="0" borderId="6" applyNumberFormat="0" applyFill="0" applyAlignment="0" applyProtection="0">
      <alignment vertical="center"/>
    </xf>
    <xf numFmtId="0" fontId="25" fillId="10" borderId="0" applyNumberFormat="0" applyBorder="0" applyAlignment="0" applyProtection="0">
      <alignment vertical="center"/>
    </xf>
    <xf numFmtId="0" fontId="34" fillId="11" borderId="7" applyNumberFormat="0" applyAlignment="0" applyProtection="0">
      <alignment vertical="center"/>
    </xf>
    <xf numFmtId="0" fontId="35" fillId="11" borderId="3" applyNumberFormat="0" applyAlignment="0" applyProtection="0">
      <alignment vertical="center"/>
    </xf>
    <xf numFmtId="0" fontId="36" fillId="12" borderId="8"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5" fillId="0" borderId="0">
      <alignment vertical="center"/>
    </xf>
    <xf numFmtId="0" fontId="0" fillId="0" borderId="0">
      <alignment vertical="center"/>
    </xf>
    <xf numFmtId="0" fontId="41" fillId="0" borderId="0"/>
  </cellStyleXfs>
  <cellXfs count="84">
    <xf numFmtId="0" fontId="0" fillId="0" borderId="0" xfId="0"/>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2" fillId="0" borderId="0" xfId="0" applyFont="1" applyFill="1" applyBorder="1" applyAlignment="1">
      <alignment horizontal="center"/>
    </xf>
    <xf numFmtId="0" fontId="5" fillId="0" borderId="0" xfId="0" applyFont="1" applyFill="1" applyAlignment="1">
      <alignment horizontal="left" vertical="center"/>
    </xf>
    <xf numFmtId="0" fontId="6" fillId="0" borderId="0" xfId="0" applyNumberFormat="1" applyFont="1" applyFill="1" applyBorder="1" applyAlignment="1" applyProtection="1">
      <alignment horizontal="center" vertical="center" wrapText="1" readingOrder="1"/>
    </xf>
    <xf numFmtId="0" fontId="7" fillId="0" borderId="0" xfId="0" applyNumberFormat="1" applyFont="1" applyFill="1" applyBorder="1" applyAlignment="1" applyProtection="1">
      <alignment horizontal="center" vertical="center" wrapText="1" readingOrder="1"/>
    </xf>
    <xf numFmtId="0" fontId="8" fillId="0" borderId="1" xfId="0" applyNumberFormat="1" applyFont="1" applyFill="1" applyBorder="1" applyAlignment="1" applyProtection="1">
      <alignment horizontal="center" vertical="center" wrapText="1" readingOrder="1"/>
    </xf>
    <xf numFmtId="0" fontId="8" fillId="0" borderId="1" xfId="0" applyNumberFormat="1" applyFont="1" applyFill="1" applyBorder="1" applyAlignment="1" applyProtection="1">
      <alignment horizontal="left" vertical="center" wrapText="1" readingOrder="1"/>
    </xf>
    <xf numFmtId="0" fontId="9" fillId="0" borderId="1" xfId="0" applyNumberFormat="1" applyFont="1" applyFill="1" applyBorder="1" applyAlignment="1" applyProtection="1">
      <alignment horizontal="left" vertical="center" wrapText="1" readingOrder="1"/>
    </xf>
    <xf numFmtId="0" fontId="9" fillId="0" borderId="1" xfId="0" applyNumberFormat="1" applyFont="1" applyFill="1" applyBorder="1" applyAlignment="1" applyProtection="1">
      <alignment horizontal="center" vertical="center" wrapText="1" readingOrder="1"/>
    </xf>
    <xf numFmtId="177" fontId="10" fillId="0" borderId="1" xfId="0" applyNumberFormat="1" applyFont="1" applyFill="1" applyBorder="1" applyAlignment="1" applyProtection="1">
      <alignment vertical="center" wrapText="1"/>
    </xf>
    <xf numFmtId="0" fontId="10" fillId="0" borderId="1"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readingOrder="1"/>
    </xf>
    <xf numFmtId="0" fontId="2" fillId="0" borderId="1" xfId="0" applyFont="1" applyFill="1" applyBorder="1" applyAlignment="1"/>
    <xf numFmtId="177" fontId="10" fillId="0" borderId="1" xfId="0" applyNumberFormat="1" applyFont="1" applyFill="1" applyBorder="1" applyAlignment="1">
      <alignment vertical="center" wrapText="1"/>
    </xf>
    <xf numFmtId="0" fontId="12" fillId="0" borderId="0" xfId="0" applyFont="1" applyAlignment="1">
      <alignment wrapText="1"/>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3" fillId="0" borderId="0" xfId="0" applyFont="1" applyFill="1" applyBorder="1" applyAlignment="1">
      <alignment vertical="center"/>
    </xf>
    <xf numFmtId="0" fontId="14" fillId="0" borderId="0" xfId="0" applyFont="1" applyFill="1" applyBorder="1" applyAlignment="1">
      <alignment vertical="center"/>
    </xf>
    <xf numFmtId="0" fontId="13" fillId="0" borderId="0" xfId="0" applyFont="1" applyFill="1" applyBorder="1" applyAlignment="1">
      <alignment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178" fontId="12" fillId="0" borderId="0" xfId="0" applyNumberFormat="1" applyFont="1" applyAlignment="1">
      <alignment horizontal="center" vertical="center" wrapText="1"/>
    </xf>
    <xf numFmtId="0" fontId="15" fillId="0" borderId="0" xfId="0" applyFont="1" applyBorder="1" applyAlignment="1">
      <alignment horizontal="center" wrapText="1"/>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178" fontId="13"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51" applyFont="1" applyFill="1" applyBorder="1" applyAlignment="1">
      <alignment horizontal="left"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176" fontId="3" fillId="0" borderId="1" xfId="0" applyNumberFormat="1" applyFont="1" applyFill="1" applyBorder="1" applyAlignment="1">
      <alignment vertical="center"/>
    </xf>
    <xf numFmtId="0" fontId="3" fillId="0" borderId="1" xfId="0" applyFont="1" applyFill="1" applyBorder="1" applyAlignment="1">
      <alignment horizontal="left" vertical="center" wrapText="1"/>
    </xf>
    <xf numFmtId="0" fontId="13" fillId="0" borderId="1" xfId="51" applyFont="1" applyFill="1" applyBorder="1" applyAlignment="1">
      <alignment horizontal="left" vertical="center" wrapText="1"/>
    </xf>
    <xf numFmtId="0" fontId="13" fillId="0" borderId="1" xfId="51" applyFont="1" applyFill="1" applyBorder="1" applyAlignment="1">
      <alignment horizontal="center" vertical="center" wrapText="1"/>
    </xf>
    <xf numFmtId="176" fontId="13" fillId="0" borderId="1" xfId="51" applyNumberFormat="1" applyFont="1" applyFill="1" applyBorder="1" applyAlignment="1">
      <alignment horizontal="right" vertical="center" wrapText="1"/>
    </xf>
    <xf numFmtId="176" fontId="16" fillId="0" borderId="1" xfId="51" applyNumberFormat="1" applyFont="1" applyFill="1" applyBorder="1" applyAlignment="1">
      <alignment horizontal="right" vertical="center"/>
    </xf>
    <xf numFmtId="176" fontId="0" fillId="0" borderId="1" xfId="51" applyNumberFormat="1" applyFont="1" applyFill="1" applyBorder="1" applyAlignment="1">
      <alignment vertical="center"/>
    </xf>
    <xf numFmtId="177" fontId="3" fillId="0" borderId="1" xfId="51" applyNumberFormat="1" applyFont="1" applyFill="1" applyBorder="1" applyAlignment="1">
      <alignment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vertical="center" wrapText="1"/>
    </xf>
    <xf numFmtId="176" fontId="13" fillId="0" borderId="1" xfId="0" applyNumberFormat="1" applyFont="1" applyFill="1" applyBorder="1" applyAlignment="1">
      <alignment horizontal="right" vertical="center" wrapText="1"/>
    </xf>
    <xf numFmtId="176" fontId="14" fillId="0" borderId="1" xfId="0" applyNumberFormat="1" applyFont="1" applyFill="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xf>
    <xf numFmtId="0" fontId="5" fillId="0" borderId="1" xfId="0"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vertical="center" wrapText="1"/>
    </xf>
    <xf numFmtId="10" fontId="14" fillId="0" borderId="1" xfId="0" applyNumberFormat="1" applyFont="1" applyFill="1" applyBorder="1" applyAlignment="1">
      <alignment horizontal="right" vertical="center"/>
    </xf>
    <xf numFmtId="10" fontId="13" fillId="0" borderId="1" xfId="0" applyNumberFormat="1" applyFont="1" applyFill="1" applyBorder="1" applyAlignment="1">
      <alignment horizontal="right" vertical="center"/>
    </xf>
    <xf numFmtId="10" fontId="13" fillId="0" borderId="1" xfId="0" applyNumberFormat="1" applyFont="1" applyFill="1" applyBorder="1" applyAlignment="1">
      <alignment horizontal="right" vertical="center" wrapText="1"/>
    </xf>
    <xf numFmtId="0" fontId="13" fillId="0" borderId="1" xfId="0" applyFont="1" applyFill="1" applyBorder="1" applyAlignment="1">
      <alignment horizontal="right" vertical="center" wrapText="1"/>
    </xf>
    <xf numFmtId="0" fontId="13"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10" fontId="14" fillId="0" borderId="1" xfId="0" applyNumberFormat="1" applyFont="1" applyFill="1" applyBorder="1" applyAlignment="1">
      <alignment vertical="center"/>
    </xf>
    <xf numFmtId="0" fontId="0" fillId="0" borderId="0" xfId="0" applyFill="1" applyAlignment="1">
      <alignment vertical="center"/>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21" fillId="0" borderId="0" xfId="0" applyFont="1" applyFill="1" applyAlignment="1">
      <alignment horizontal="left" wrapText="1"/>
    </xf>
    <xf numFmtId="0" fontId="21" fillId="0" borderId="0" xfId="0" applyFont="1" applyFill="1" applyAlignment="1">
      <alignment wrapText="1"/>
    </xf>
    <xf numFmtId="177" fontId="21" fillId="0" borderId="2" xfId="0" applyNumberFormat="1" applyFont="1" applyFill="1" applyBorder="1" applyAlignment="1">
      <alignment horizontal="left" wrapText="1"/>
    </xf>
    <xf numFmtId="0" fontId="21" fillId="0" borderId="0" xfId="0" applyFont="1" applyFill="1" applyBorder="1" applyAlignment="1">
      <alignment horizontal="right" wrapText="1"/>
    </xf>
    <xf numFmtId="179" fontId="21" fillId="0" borderId="0" xfId="0" applyNumberFormat="1" applyFont="1" applyFill="1" applyBorder="1" applyAlignment="1">
      <alignment wrapText="1"/>
    </xf>
    <xf numFmtId="179" fontId="21" fillId="0" borderId="2" xfId="0" applyNumberFormat="1" applyFont="1" applyFill="1" applyBorder="1" applyAlignment="1">
      <alignment horizontal="left" wrapText="1"/>
    </xf>
    <xf numFmtId="0" fontId="21" fillId="0" borderId="0" xfId="0" applyFont="1" applyFill="1" applyBorder="1" applyAlignment="1">
      <alignment wrapText="1"/>
    </xf>
    <xf numFmtId="0" fontId="21" fillId="0" borderId="0" xfId="0" applyFont="1" applyFill="1" applyBorder="1" applyAlignment="1">
      <alignment horizontal="center" wrapText="1"/>
    </xf>
    <xf numFmtId="0" fontId="21" fillId="0" borderId="0" xfId="0" applyFont="1" applyFill="1" applyBorder="1" applyAlignment="1">
      <alignment horizontal="left" wrapText="1"/>
    </xf>
    <xf numFmtId="0" fontId="21" fillId="0" borderId="0" xfId="0" applyFont="1" applyFill="1" applyBorder="1" applyAlignment="1">
      <alignment horizontal="center" vertical="center" wrapText="1"/>
    </xf>
    <xf numFmtId="0" fontId="21" fillId="0" borderId="2" xfId="0" applyFont="1" applyFill="1" applyBorder="1" applyAlignment="1">
      <alignment horizontal="left" wrapText="1"/>
    </xf>
    <xf numFmtId="0" fontId="21" fillId="0" borderId="0" xfId="0" applyFont="1" applyFill="1" applyBorder="1" applyAlignment="1">
      <alignment horizontal="righ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Normal"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workbookViewId="0">
      <selection activeCell="A2" sqref="A2:C2"/>
    </sheetView>
  </sheetViews>
  <sheetFormatPr defaultColWidth="9" defaultRowHeight="13.5" outlineLevelCol="2"/>
  <cols>
    <col min="1" max="1" width="27" style="68" customWidth="1"/>
    <col min="2" max="2" width="8.625" style="68" customWidth="1"/>
    <col min="3" max="3" width="52.375" style="68" customWidth="1"/>
    <col min="4" max="4" width="9" style="68"/>
    <col min="5" max="5" width="7.625" style="68" customWidth="1"/>
    <col min="6" max="16384" width="9" style="68"/>
  </cols>
  <sheetData>
    <row r="1" s="68" customFormat="1" ht="82" customHeight="1" spans="1:3">
      <c r="A1" s="69" t="s">
        <v>0</v>
      </c>
      <c r="B1" s="70"/>
      <c r="C1" s="70"/>
    </row>
    <row r="2" s="68" customFormat="1" ht="61" customHeight="1" spans="1:3">
      <c r="A2" s="71" t="s">
        <v>1</v>
      </c>
      <c r="B2" s="71"/>
      <c r="C2" s="71"/>
    </row>
    <row r="3" s="68" customFormat="1" ht="72" customHeight="1" spans="1:3">
      <c r="A3" s="72" t="s">
        <v>2</v>
      </c>
      <c r="B3" s="73" t="s">
        <v>3</v>
      </c>
      <c r="C3" s="74">
        <f>限价!G40</f>
        <v>1303915.129689</v>
      </c>
    </row>
    <row r="4" s="68" customFormat="1" ht="41" customHeight="1" spans="1:3">
      <c r="A4" s="75" t="s">
        <v>4</v>
      </c>
      <c r="B4" s="76" t="s">
        <v>5</v>
      </c>
      <c r="C4" s="77">
        <f>C3</f>
        <v>1303915.129689</v>
      </c>
    </row>
    <row r="5" s="68" customFormat="1" ht="37" customHeight="1" spans="1:3">
      <c r="A5" s="72" t="s">
        <v>6</v>
      </c>
      <c r="B5" s="78" t="s">
        <v>3</v>
      </c>
      <c r="C5" s="74">
        <f>限价!G39</f>
        <v>12910.050789</v>
      </c>
    </row>
    <row r="6" s="68" customFormat="1" ht="43" customHeight="1" spans="1:3">
      <c r="A6" s="78"/>
      <c r="B6" s="78" t="s">
        <v>7</v>
      </c>
      <c r="C6" s="77">
        <f>C5</f>
        <v>12910.050789</v>
      </c>
    </row>
    <row r="7" s="68" customFormat="1" ht="14.25" spans="1:3">
      <c r="A7" s="79"/>
      <c r="B7" s="80"/>
      <c r="C7" s="80"/>
    </row>
    <row r="8" s="68" customFormat="1" ht="14.25" spans="1:3">
      <c r="A8" s="80"/>
      <c r="B8" s="80"/>
      <c r="C8" s="80"/>
    </row>
    <row r="9" s="68" customFormat="1" ht="14.25" spans="1:3">
      <c r="A9" s="80" t="s">
        <v>4</v>
      </c>
      <c r="B9" s="81" t="s">
        <v>4</v>
      </c>
      <c r="C9" s="81"/>
    </row>
    <row r="10" s="68" customFormat="1" ht="84" customHeight="1" spans="1:3">
      <c r="A10" s="80" t="s">
        <v>8</v>
      </c>
      <c r="B10" s="82" t="s">
        <v>4</v>
      </c>
      <c r="C10" s="82"/>
    </row>
    <row r="11" s="68" customFormat="1" ht="48" customHeight="1" spans="1:3">
      <c r="A11" s="80" t="s">
        <v>9</v>
      </c>
      <c r="B11" s="82"/>
      <c r="C11" s="82"/>
    </row>
    <row r="12" s="68" customFormat="1" ht="42" customHeight="1" spans="1:3">
      <c r="A12" s="80" t="s">
        <v>10</v>
      </c>
      <c r="B12" s="82"/>
      <c r="C12" s="82"/>
    </row>
    <row r="13" s="68" customFormat="1" ht="14.25" spans="1:3">
      <c r="A13" s="80" t="s">
        <v>4</v>
      </c>
      <c r="B13" s="83"/>
      <c r="C13" s="83"/>
    </row>
    <row r="14" s="68" customFormat="1" ht="108" customHeight="1" spans="1:3">
      <c r="A14" s="75" t="s">
        <v>4</v>
      </c>
      <c r="B14" s="80" t="s">
        <v>11</v>
      </c>
      <c r="C14" s="80"/>
    </row>
  </sheetData>
  <mergeCells count="10">
    <mergeCell ref="A1:C1"/>
    <mergeCell ref="A2:C2"/>
    <mergeCell ref="B7:C7"/>
    <mergeCell ref="B8:C8"/>
    <mergeCell ref="B9:C9"/>
    <mergeCell ref="B10:C10"/>
    <mergeCell ref="B11:C11"/>
    <mergeCell ref="B12:C12"/>
    <mergeCell ref="B13:C13"/>
    <mergeCell ref="B14:C14"/>
  </mergeCells>
  <pageMargins left="0.747916666666667" right="0.275" top="0.66875" bottom="0.393055555555556" header="0.196527777777778" footer="0.5"/>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37" workbookViewId="0">
      <selection activeCell="M40" sqref="M40"/>
    </sheetView>
  </sheetViews>
  <sheetFormatPr defaultColWidth="9" defaultRowHeight="13.5" outlineLevelCol="7"/>
  <cols>
    <col min="1" max="1" width="6.25" style="25" customWidth="1"/>
    <col min="2" max="2" width="16.625" style="25" customWidth="1"/>
    <col min="3" max="3" width="41.375" style="26" customWidth="1"/>
    <col min="4" max="4" width="9" style="25"/>
    <col min="5" max="5" width="13" style="25" customWidth="1"/>
    <col min="6" max="7" width="13" style="27" customWidth="1"/>
    <col min="8" max="8" width="19.75" style="19" customWidth="1"/>
    <col min="9" max="16384" width="9" style="19"/>
  </cols>
  <sheetData>
    <row r="1" ht="57" customHeight="1" spans="1:8">
      <c r="A1" s="28" t="s">
        <v>12</v>
      </c>
      <c r="B1" s="28"/>
      <c r="C1" s="28"/>
      <c r="D1" s="28"/>
      <c r="E1" s="28"/>
      <c r="F1" s="28"/>
      <c r="G1" s="28"/>
      <c r="H1" s="28"/>
    </row>
    <row r="2" s="20" customFormat="1" ht="52" customHeight="1" spans="1:8">
      <c r="A2" s="29" t="s">
        <v>13</v>
      </c>
      <c r="B2" s="29" t="s">
        <v>14</v>
      </c>
      <c r="C2" s="29" t="s">
        <v>15</v>
      </c>
      <c r="D2" s="29" t="s">
        <v>16</v>
      </c>
      <c r="E2" s="30" t="s">
        <v>17</v>
      </c>
      <c r="F2" s="31" t="s">
        <v>18</v>
      </c>
      <c r="G2" s="32" t="s">
        <v>19</v>
      </c>
      <c r="H2" s="33" t="s">
        <v>20</v>
      </c>
    </row>
    <row r="3" s="20" customFormat="1" ht="38" customHeight="1" spans="1:8">
      <c r="A3" s="29" t="s">
        <v>21</v>
      </c>
      <c r="B3" s="29" t="s">
        <v>22</v>
      </c>
      <c r="C3" s="29"/>
      <c r="D3" s="29"/>
      <c r="E3" s="34"/>
      <c r="F3" s="34"/>
      <c r="G3" s="34">
        <f>SUM(G4:G17)</f>
        <v>432033.5965</v>
      </c>
      <c r="H3" s="35"/>
    </row>
    <row r="4" s="21" customFormat="1" ht="72" customHeight="1" spans="1:8">
      <c r="A4" s="36">
        <v>1</v>
      </c>
      <c r="B4" s="37" t="s">
        <v>23</v>
      </c>
      <c r="C4" s="37" t="s">
        <v>24</v>
      </c>
      <c r="D4" s="38" t="s">
        <v>25</v>
      </c>
      <c r="E4" s="39">
        <v>2461</v>
      </c>
      <c r="F4" s="40">
        <v>5.06</v>
      </c>
      <c r="G4" s="40">
        <f t="shared" ref="G4:G17" si="0">E4*F4</f>
        <v>12452.66</v>
      </c>
      <c r="H4" s="41" t="s">
        <v>26</v>
      </c>
    </row>
    <row r="5" s="21" customFormat="1" ht="75" customHeight="1" spans="1:8">
      <c r="A5" s="36">
        <v>2</v>
      </c>
      <c r="B5" s="37" t="s">
        <v>27</v>
      </c>
      <c r="C5" s="37" t="s">
        <v>28</v>
      </c>
      <c r="D5" s="38" t="s">
        <v>25</v>
      </c>
      <c r="E5" s="39">
        <v>3581.21</v>
      </c>
      <c r="F5" s="40">
        <v>7.15</v>
      </c>
      <c r="G5" s="40">
        <f t="shared" si="0"/>
        <v>25605.6515</v>
      </c>
      <c r="H5" s="41" t="s">
        <v>26</v>
      </c>
    </row>
    <row r="6" s="21" customFormat="1" ht="75" customHeight="1" spans="1:8">
      <c r="A6" s="36">
        <v>3</v>
      </c>
      <c r="B6" s="37" t="s">
        <v>29</v>
      </c>
      <c r="C6" s="37" t="s">
        <v>30</v>
      </c>
      <c r="D6" s="38" t="s">
        <v>25</v>
      </c>
      <c r="E6" s="39">
        <v>895.3</v>
      </c>
      <c r="F6" s="40">
        <v>132</v>
      </c>
      <c r="G6" s="40">
        <f t="shared" si="0"/>
        <v>118179.6</v>
      </c>
      <c r="H6" s="41" t="s">
        <v>26</v>
      </c>
    </row>
    <row r="7" s="21" customFormat="1" ht="124" customHeight="1" spans="1:8">
      <c r="A7" s="36">
        <v>4</v>
      </c>
      <c r="B7" s="37" t="s">
        <v>31</v>
      </c>
      <c r="C7" s="37" t="s">
        <v>32</v>
      </c>
      <c r="D7" s="38" t="s">
        <v>25</v>
      </c>
      <c r="E7" s="39">
        <v>2461</v>
      </c>
      <c r="F7" s="40">
        <v>13.2</v>
      </c>
      <c r="G7" s="40">
        <f t="shared" si="0"/>
        <v>32485.2</v>
      </c>
      <c r="H7" s="41" t="s">
        <v>26</v>
      </c>
    </row>
    <row r="8" s="21" customFormat="1" ht="116" customHeight="1" spans="1:8">
      <c r="A8" s="36">
        <v>5</v>
      </c>
      <c r="B8" s="37" t="s">
        <v>33</v>
      </c>
      <c r="C8" s="37" t="s">
        <v>34</v>
      </c>
      <c r="D8" s="38" t="s">
        <v>25</v>
      </c>
      <c r="E8" s="39">
        <v>2461</v>
      </c>
      <c r="F8" s="40">
        <v>13.2</v>
      </c>
      <c r="G8" s="40">
        <f t="shared" si="0"/>
        <v>32485.2</v>
      </c>
      <c r="H8" s="41" t="s">
        <v>26</v>
      </c>
    </row>
    <row r="9" s="22" customFormat="1" ht="132" customHeight="1" spans="1:8">
      <c r="A9" s="36">
        <v>6</v>
      </c>
      <c r="B9" s="37" t="s">
        <v>35</v>
      </c>
      <c r="C9" s="37" t="s">
        <v>36</v>
      </c>
      <c r="D9" s="38" t="s">
        <v>37</v>
      </c>
      <c r="E9" s="39">
        <v>67.1</v>
      </c>
      <c r="F9" s="40">
        <v>22</v>
      </c>
      <c r="G9" s="40">
        <f t="shared" si="0"/>
        <v>1476.2</v>
      </c>
      <c r="H9" s="41" t="s">
        <v>26</v>
      </c>
    </row>
    <row r="10" s="22" customFormat="1" ht="113" customHeight="1" spans="1:8">
      <c r="A10" s="36">
        <v>7</v>
      </c>
      <c r="B10" s="37" t="s">
        <v>38</v>
      </c>
      <c r="C10" s="37" t="s">
        <v>39</v>
      </c>
      <c r="D10" s="38" t="s">
        <v>37</v>
      </c>
      <c r="E10" s="39">
        <v>284.2</v>
      </c>
      <c r="F10" s="40">
        <v>49.5</v>
      </c>
      <c r="G10" s="40">
        <f t="shared" si="0"/>
        <v>14067.9</v>
      </c>
      <c r="H10" s="41" t="s">
        <v>26</v>
      </c>
    </row>
    <row r="11" s="21" customFormat="1" ht="202.5" spans="1:8">
      <c r="A11" s="36">
        <v>8</v>
      </c>
      <c r="B11" s="37" t="s">
        <v>40</v>
      </c>
      <c r="C11" s="37" t="s">
        <v>41</v>
      </c>
      <c r="D11" s="38" t="s">
        <v>42</v>
      </c>
      <c r="E11" s="39">
        <v>617.13</v>
      </c>
      <c r="F11" s="40">
        <v>198</v>
      </c>
      <c r="G11" s="40">
        <f t="shared" si="0"/>
        <v>122191.74</v>
      </c>
      <c r="H11" s="41" t="s">
        <v>26</v>
      </c>
    </row>
    <row r="12" s="22" customFormat="1" ht="108" spans="1:8">
      <c r="A12" s="36">
        <v>9</v>
      </c>
      <c r="B12" s="37" t="s">
        <v>43</v>
      </c>
      <c r="C12" s="37" t="s">
        <v>44</v>
      </c>
      <c r="D12" s="38" t="s">
        <v>42</v>
      </c>
      <c r="E12" s="39">
        <v>2.77</v>
      </c>
      <c r="F12" s="40">
        <v>192.5</v>
      </c>
      <c r="G12" s="40">
        <f t="shared" si="0"/>
        <v>533.225</v>
      </c>
      <c r="H12" s="41" t="s">
        <v>26</v>
      </c>
    </row>
    <row r="13" s="22" customFormat="1" ht="126" customHeight="1" spans="1:8">
      <c r="A13" s="36">
        <v>10</v>
      </c>
      <c r="B13" s="37" t="s">
        <v>45</v>
      </c>
      <c r="C13" s="37" t="s">
        <v>46</v>
      </c>
      <c r="D13" s="38" t="s">
        <v>42</v>
      </c>
      <c r="E13" s="39">
        <v>221.76</v>
      </c>
      <c r="F13" s="40">
        <v>176</v>
      </c>
      <c r="G13" s="40">
        <f t="shared" si="0"/>
        <v>39029.76</v>
      </c>
      <c r="H13" s="41" t="s">
        <v>26</v>
      </c>
    </row>
    <row r="14" s="22" customFormat="1" ht="156" customHeight="1" spans="1:8">
      <c r="A14" s="36">
        <v>11</v>
      </c>
      <c r="B14" s="37" t="s">
        <v>47</v>
      </c>
      <c r="C14" s="37" t="s">
        <v>48</v>
      </c>
      <c r="D14" s="38" t="s">
        <v>37</v>
      </c>
      <c r="E14" s="39">
        <v>643.8</v>
      </c>
      <c r="F14" s="40">
        <v>11</v>
      </c>
      <c r="G14" s="40">
        <f t="shared" si="0"/>
        <v>7081.8</v>
      </c>
      <c r="H14" s="41" t="s">
        <v>26</v>
      </c>
    </row>
    <row r="15" s="22" customFormat="1" ht="198" customHeight="1" spans="1:8">
      <c r="A15" s="36">
        <v>12</v>
      </c>
      <c r="B15" s="37" t="s">
        <v>49</v>
      </c>
      <c r="C15" s="37" t="s">
        <v>50</v>
      </c>
      <c r="D15" s="38" t="s">
        <v>37</v>
      </c>
      <c r="E15" s="39">
        <v>85.2</v>
      </c>
      <c r="F15" s="40">
        <v>143</v>
      </c>
      <c r="G15" s="40">
        <f t="shared" si="0"/>
        <v>12183.6</v>
      </c>
      <c r="H15" s="41" t="s">
        <v>26</v>
      </c>
    </row>
    <row r="16" s="23" customFormat="1" ht="89" customHeight="1" spans="1:8">
      <c r="A16" s="36">
        <v>13</v>
      </c>
      <c r="B16" s="37" t="s">
        <v>51</v>
      </c>
      <c r="C16" s="37" t="s">
        <v>52</v>
      </c>
      <c r="D16" s="38" t="s">
        <v>42</v>
      </c>
      <c r="E16" s="39">
        <v>194.1</v>
      </c>
      <c r="F16" s="40">
        <v>6.6</v>
      </c>
      <c r="G16" s="40">
        <f t="shared" si="0"/>
        <v>1281.06</v>
      </c>
      <c r="H16" s="41" t="s">
        <v>26</v>
      </c>
    </row>
    <row r="17" s="22" customFormat="1" ht="112" customHeight="1" spans="1:8">
      <c r="A17" s="36">
        <v>14</v>
      </c>
      <c r="B17" s="37" t="s">
        <v>53</v>
      </c>
      <c r="C17" s="37" t="s">
        <v>54</v>
      </c>
      <c r="D17" s="38" t="s">
        <v>55</v>
      </c>
      <c r="E17" s="39">
        <v>10</v>
      </c>
      <c r="F17" s="40">
        <v>1298</v>
      </c>
      <c r="G17" s="40">
        <f t="shared" si="0"/>
        <v>12980</v>
      </c>
      <c r="H17" s="41" t="s">
        <v>26</v>
      </c>
    </row>
    <row r="18" s="24" customFormat="1" ht="44" customHeight="1" spans="1:8">
      <c r="A18" s="29" t="s">
        <v>56</v>
      </c>
      <c r="B18" s="42" t="s">
        <v>57</v>
      </c>
      <c r="C18" s="42"/>
      <c r="D18" s="43"/>
      <c r="E18" s="44"/>
      <c r="F18" s="45"/>
      <c r="G18" s="34">
        <f>SUM(G19:G34)</f>
        <v>711771.4824</v>
      </c>
      <c r="H18" s="35"/>
    </row>
    <row r="19" s="22" customFormat="1" ht="75" customHeight="1" spans="1:8">
      <c r="A19" s="36">
        <v>1</v>
      </c>
      <c r="B19" s="37" t="s">
        <v>58</v>
      </c>
      <c r="C19" s="37" t="s">
        <v>59</v>
      </c>
      <c r="D19" s="38" t="s">
        <v>25</v>
      </c>
      <c r="E19" s="39">
        <v>621.73</v>
      </c>
      <c r="F19" s="46">
        <v>11</v>
      </c>
      <c r="G19" s="40">
        <f t="shared" ref="G19:G34" si="1">E19*F19</f>
        <v>6839.03</v>
      </c>
      <c r="H19" s="41" t="s">
        <v>26</v>
      </c>
    </row>
    <row r="20" s="22" customFormat="1" ht="159" customHeight="1" spans="1:8">
      <c r="A20" s="36">
        <v>2</v>
      </c>
      <c r="B20" s="37" t="s">
        <v>60</v>
      </c>
      <c r="C20" s="37" t="s">
        <v>61</v>
      </c>
      <c r="D20" s="38" t="s">
        <v>25</v>
      </c>
      <c r="E20" s="39">
        <v>133.56</v>
      </c>
      <c r="F20" s="46">
        <v>66</v>
      </c>
      <c r="G20" s="40">
        <f t="shared" si="1"/>
        <v>8814.96</v>
      </c>
      <c r="H20" s="41" t="s">
        <v>26</v>
      </c>
    </row>
    <row r="21" s="22" customFormat="1" ht="153" customHeight="1" spans="1:8">
      <c r="A21" s="36">
        <v>3</v>
      </c>
      <c r="B21" s="37" t="s">
        <v>62</v>
      </c>
      <c r="C21" s="37" t="s">
        <v>63</v>
      </c>
      <c r="D21" s="38" t="s">
        <v>25</v>
      </c>
      <c r="E21" s="39">
        <v>48</v>
      </c>
      <c r="F21" s="46">
        <v>66</v>
      </c>
      <c r="G21" s="40">
        <f t="shared" si="1"/>
        <v>3168</v>
      </c>
      <c r="H21" s="41" t="s">
        <v>26</v>
      </c>
    </row>
    <row r="22" s="22" customFormat="1" ht="181" customHeight="1" spans="1:8">
      <c r="A22" s="36">
        <v>4</v>
      </c>
      <c r="B22" s="37" t="s">
        <v>64</v>
      </c>
      <c r="C22" s="37" t="s">
        <v>65</v>
      </c>
      <c r="D22" s="38" t="s">
        <v>66</v>
      </c>
      <c r="E22" s="47">
        <f>0.28*0.28*0.3*6+0.28*0.3*1.49*6+0.2*0.2*2.3*6</f>
        <v>1.44408</v>
      </c>
      <c r="F22" s="46">
        <v>495</v>
      </c>
      <c r="G22" s="40">
        <f t="shared" si="1"/>
        <v>714.8196</v>
      </c>
      <c r="H22" s="41" t="s">
        <v>26</v>
      </c>
    </row>
    <row r="23" s="22" customFormat="1" ht="181" customHeight="1" spans="1:8">
      <c r="A23" s="36">
        <v>5</v>
      </c>
      <c r="B23" s="37" t="s">
        <v>67</v>
      </c>
      <c r="C23" s="37" t="s">
        <v>65</v>
      </c>
      <c r="D23" s="38" t="s">
        <v>68</v>
      </c>
      <c r="E23" s="47">
        <f>0.28*4*0.3*6+0.86*1.49*6+0.2*4*2.3*6</f>
        <v>20.7444</v>
      </c>
      <c r="F23" s="46">
        <v>49.5</v>
      </c>
      <c r="G23" s="40">
        <f t="shared" si="1"/>
        <v>1026.8478</v>
      </c>
      <c r="H23" s="41" t="s">
        <v>26</v>
      </c>
    </row>
    <row r="24" s="22" customFormat="1" ht="181" customHeight="1" spans="1:8">
      <c r="A24" s="36">
        <v>6</v>
      </c>
      <c r="B24" s="37" t="s">
        <v>69</v>
      </c>
      <c r="C24" s="37" t="s">
        <v>65</v>
      </c>
      <c r="D24" s="38" t="s">
        <v>68</v>
      </c>
      <c r="E24" s="47">
        <f>0.2*4*2.3*6</f>
        <v>11.04</v>
      </c>
      <c r="F24" s="46">
        <v>33</v>
      </c>
      <c r="G24" s="40">
        <f t="shared" si="1"/>
        <v>364.32</v>
      </c>
      <c r="H24" s="41" t="s">
        <v>26</v>
      </c>
    </row>
    <row r="25" s="22" customFormat="1" ht="222" customHeight="1" spans="1:8">
      <c r="A25" s="48">
        <v>7</v>
      </c>
      <c r="B25" s="37" t="s">
        <v>70</v>
      </c>
      <c r="C25" s="37" t="s">
        <v>71</v>
      </c>
      <c r="D25" s="38" t="s">
        <v>37</v>
      </c>
      <c r="E25" s="39">
        <v>868.4</v>
      </c>
      <c r="F25" s="46">
        <v>66</v>
      </c>
      <c r="G25" s="40">
        <f t="shared" si="1"/>
        <v>57314.4</v>
      </c>
      <c r="H25" s="41" t="s">
        <v>26</v>
      </c>
    </row>
    <row r="26" s="23" customFormat="1" ht="171" customHeight="1" spans="1:8">
      <c r="A26" s="36">
        <v>8</v>
      </c>
      <c r="B26" s="37" t="s">
        <v>72</v>
      </c>
      <c r="C26" s="37" t="s">
        <v>73</v>
      </c>
      <c r="D26" s="38" t="s">
        <v>37</v>
      </c>
      <c r="E26" s="39">
        <v>2260.4</v>
      </c>
      <c r="F26" s="46">
        <v>167.2</v>
      </c>
      <c r="G26" s="40">
        <f t="shared" si="1"/>
        <v>377938.88</v>
      </c>
      <c r="H26" s="41" t="s">
        <v>26</v>
      </c>
    </row>
    <row r="27" s="22" customFormat="1" ht="204" customHeight="1" spans="1:8">
      <c r="A27" s="36">
        <v>9</v>
      </c>
      <c r="B27" s="37" t="s">
        <v>74</v>
      </c>
      <c r="C27" s="37" t="s">
        <v>75</v>
      </c>
      <c r="D27" s="38" t="s">
        <v>25</v>
      </c>
      <c r="E27" s="39">
        <v>930.65</v>
      </c>
      <c r="F27" s="46">
        <v>38.5</v>
      </c>
      <c r="G27" s="40">
        <f t="shared" si="1"/>
        <v>35830.025</v>
      </c>
      <c r="H27" s="41" t="s">
        <v>26</v>
      </c>
    </row>
    <row r="28" s="22" customFormat="1" ht="142" customHeight="1" spans="1:8">
      <c r="A28" s="36">
        <v>10</v>
      </c>
      <c r="B28" s="37" t="s">
        <v>76</v>
      </c>
      <c r="C28" s="37" t="s">
        <v>77</v>
      </c>
      <c r="D28" s="38" t="s">
        <v>25</v>
      </c>
      <c r="E28" s="39">
        <v>1804.8</v>
      </c>
      <c r="F28" s="46">
        <v>27.5</v>
      </c>
      <c r="G28" s="40">
        <f t="shared" si="1"/>
        <v>49632</v>
      </c>
      <c r="H28" s="41" t="s">
        <v>26</v>
      </c>
    </row>
    <row r="29" s="22" customFormat="1" ht="149" customHeight="1" spans="1:8">
      <c r="A29" s="36">
        <v>11</v>
      </c>
      <c r="B29" s="37" t="s">
        <v>78</v>
      </c>
      <c r="C29" s="37" t="s">
        <v>79</v>
      </c>
      <c r="D29" s="38" t="s">
        <v>25</v>
      </c>
      <c r="E29" s="39">
        <v>1278.45</v>
      </c>
      <c r="F29" s="46">
        <v>22</v>
      </c>
      <c r="G29" s="40">
        <f t="shared" si="1"/>
        <v>28125.9</v>
      </c>
      <c r="H29" s="41" t="s">
        <v>26</v>
      </c>
    </row>
    <row r="30" s="22" customFormat="1" ht="64" customHeight="1" spans="1:8">
      <c r="A30" s="36">
        <v>12</v>
      </c>
      <c r="B30" s="37" t="s">
        <v>80</v>
      </c>
      <c r="C30" s="37" t="s">
        <v>81</v>
      </c>
      <c r="D30" s="38" t="s">
        <v>25</v>
      </c>
      <c r="E30" s="39">
        <v>456.75</v>
      </c>
      <c r="F30" s="46">
        <v>5.5</v>
      </c>
      <c r="G30" s="40">
        <f t="shared" si="1"/>
        <v>2512.125</v>
      </c>
      <c r="H30" s="41" t="s">
        <v>26</v>
      </c>
    </row>
    <row r="31" s="22" customFormat="1" ht="157" customHeight="1" spans="1:8">
      <c r="A31" s="36">
        <v>13</v>
      </c>
      <c r="B31" s="37" t="s">
        <v>82</v>
      </c>
      <c r="C31" s="37" t="s">
        <v>83</v>
      </c>
      <c r="D31" s="38" t="s">
        <v>25</v>
      </c>
      <c r="E31" s="39">
        <v>545.7</v>
      </c>
      <c r="F31" s="46">
        <v>88</v>
      </c>
      <c r="G31" s="40">
        <f t="shared" si="1"/>
        <v>48021.6</v>
      </c>
      <c r="H31" s="41" t="s">
        <v>26</v>
      </c>
    </row>
    <row r="32" s="22" customFormat="1" ht="156" customHeight="1" spans="1:8">
      <c r="A32" s="36">
        <v>14</v>
      </c>
      <c r="B32" s="37" t="s">
        <v>84</v>
      </c>
      <c r="C32" s="37" t="s">
        <v>83</v>
      </c>
      <c r="D32" s="38" t="s">
        <v>25</v>
      </c>
      <c r="E32" s="39">
        <v>817.35</v>
      </c>
      <c r="F32" s="46">
        <v>60.5</v>
      </c>
      <c r="G32" s="40">
        <f t="shared" si="1"/>
        <v>49449.675</v>
      </c>
      <c r="H32" s="41" t="s">
        <v>26</v>
      </c>
    </row>
    <row r="33" s="22" customFormat="1" ht="198" customHeight="1" spans="1:8">
      <c r="A33" s="36">
        <v>15</v>
      </c>
      <c r="B33" s="37" t="s">
        <v>85</v>
      </c>
      <c r="C33" s="37" t="s">
        <v>86</v>
      </c>
      <c r="D33" s="38" t="s">
        <v>37</v>
      </c>
      <c r="E33" s="39">
        <v>76.2</v>
      </c>
      <c r="F33" s="46">
        <v>418</v>
      </c>
      <c r="G33" s="40">
        <f t="shared" si="1"/>
        <v>31851.6</v>
      </c>
      <c r="H33" s="41" t="s">
        <v>26</v>
      </c>
    </row>
    <row r="34" s="23" customFormat="1" ht="168" customHeight="1" spans="1:8">
      <c r="A34" s="36">
        <v>16</v>
      </c>
      <c r="B34" s="37" t="s">
        <v>87</v>
      </c>
      <c r="C34" s="37" t="s">
        <v>88</v>
      </c>
      <c r="D34" s="38" t="s">
        <v>37</v>
      </c>
      <c r="E34" s="39">
        <v>205.4</v>
      </c>
      <c r="F34" s="46">
        <v>49.5</v>
      </c>
      <c r="G34" s="40">
        <f t="shared" si="1"/>
        <v>10167.3</v>
      </c>
      <c r="H34" s="41" t="s">
        <v>26</v>
      </c>
    </row>
    <row r="35" s="24" customFormat="1" ht="34" customHeight="1" spans="1:8">
      <c r="A35" s="49" t="s">
        <v>89</v>
      </c>
      <c r="B35" s="33" t="s">
        <v>90</v>
      </c>
      <c r="C35" s="50"/>
      <c r="D35" s="33"/>
      <c r="E35" s="51"/>
      <c r="F35" s="51"/>
      <c r="G35" s="52">
        <f>SUM(G36:G38)</f>
        <v>147200</v>
      </c>
      <c r="H35" s="35"/>
    </row>
    <row r="36" s="24" customFormat="1" ht="34" customHeight="1" spans="1:8">
      <c r="A36" s="36">
        <v>1</v>
      </c>
      <c r="B36" s="41" t="s">
        <v>91</v>
      </c>
      <c r="C36" s="53"/>
      <c r="D36" s="48" t="s">
        <v>92</v>
      </c>
      <c r="E36" s="54">
        <v>1</v>
      </c>
      <c r="F36" s="55">
        <v>36800</v>
      </c>
      <c r="G36" s="40">
        <f t="shared" ref="G36:G39" si="2">E36*F36</f>
        <v>36800</v>
      </c>
      <c r="H36" s="35"/>
    </row>
    <row r="37" s="24" customFormat="1" ht="34" customHeight="1" spans="1:8">
      <c r="A37" s="36">
        <v>2</v>
      </c>
      <c r="B37" s="41" t="s">
        <v>93</v>
      </c>
      <c r="C37" s="53"/>
      <c r="D37" s="48" t="s">
        <v>92</v>
      </c>
      <c r="E37" s="54">
        <v>1</v>
      </c>
      <c r="F37" s="55">
        <v>34500</v>
      </c>
      <c r="G37" s="40">
        <f t="shared" si="2"/>
        <v>34500</v>
      </c>
      <c r="H37" s="35"/>
    </row>
    <row r="38" s="24" customFormat="1" ht="56" customHeight="1" spans="1:8">
      <c r="A38" s="36">
        <v>3</v>
      </c>
      <c r="B38" s="56" t="s">
        <v>94</v>
      </c>
      <c r="C38" s="37" t="s">
        <v>95</v>
      </c>
      <c r="D38" s="48" t="s">
        <v>92</v>
      </c>
      <c r="E38" s="54">
        <v>1</v>
      </c>
      <c r="F38" s="55">
        <v>75900</v>
      </c>
      <c r="G38" s="40">
        <f t="shared" si="2"/>
        <v>75900</v>
      </c>
      <c r="H38" s="35"/>
    </row>
    <row r="39" s="23" customFormat="1" ht="70" customHeight="1" spans="1:8">
      <c r="A39" s="33" t="s">
        <v>96</v>
      </c>
      <c r="B39" s="57" t="s">
        <v>97</v>
      </c>
      <c r="C39" s="58" t="s">
        <v>98</v>
      </c>
      <c r="D39" s="59" t="s">
        <v>99</v>
      </c>
      <c r="E39" s="60">
        <f>G3+G18+G35</f>
        <v>1291005.0789</v>
      </c>
      <c r="F39" s="67">
        <v>0.01</v>
      </c>
      <c r="G39" s="52">
        <f t="shared" si="2"/>
        <v>12910.050789</v>
      </c>
      <c r="H39" s="57" t="s">
        <v>100</v>
      </c>
    </row>
    <row r="40" s="24" customFormat="1" ht="48" customHeight="1" spans="1:8">
      <c r="A40" s="29" t="s">
        <v>101</v>
      </c>
      <c r="B40" s="33" t="s">
        <v>102</v>
      </c>
      <c r="C40" s="50" t="s">
        <v>103</v>
      </c>
      <c r="D40" s="33" t="s">
        <v>99</v>
      </c>
      <c r="E40" s="51"/>
      <c r="F40" s="62"/>
      <c r="G40" s="34">
        <f>G3+G18+G35+G39</f>
        <v>1303915.129689</v>
      </c>
      <c r="H40" s="35"/>
    </row>
    <row r="41" s="24" customFormat="1" ht="31" customHeight="1" spans="1:8">
      <c r="A41" s="29" t="s">
        <v>104</v>
      </c>
      <c r="B41" s="33" t="s">
        <v>105</v>
      </c>
      <c r="C41" s="50" t="s">
        <v>106</v>
      </c>
      <c r="D41" s="33" t="s">
        <v>99</v>
      </c>
      <c r="E41" s="51">
        <f>G40</f>
        <v>1303915.129689</v>
      </c>
      <c r="F41" s="63">
        <v>0.03</v>
      </c>
      <c r="G41" s="34">
        <f>E41*F41</f>
        <v>39117.45389067</v>
      </c>
      <c r="H41" s="35" t="s">
        <v>107</v>
      </c>
    </row>
    <row r="42" s="24" customFormat="1" ht="27" customHeight="1" spans="1:8">
      <c r="A42" s="29" t="s">
        <v>108</v>
      </c>
      <c r="B42" s="33" t="s">
        <v>109</v>
      </c>
      <c r="C42" s="33"/>
      <c r="D42" s="33"/>
      <c r="E42" s="64"/>
      <c r="F42" s="64"/>
      <c r="G42" s="34">
        <f>G40+G41</f>
        <v>1343032.58357967</v>
      </c>
      <c r="H42" s="65"/>
    </row>
    <row r="43" s="22" customFormat="1" ht="126" customHeight="1" spans="1:8">
      <c r="A43" s="35" t="s">
        <v>110</v>
      </c>
      <c r="B43" s="66"/>
      <c r="C43" s="66"/>
      <c r="D43" s="66"/>
      <c r="E43" s="66"/>
      <c r="F43" s="66"/>
      <c r="G43" s="66"/>
      <c r="H43" s="66"/>
    </row>
  </sheetData>
  <mergeCells count="3">
    <mergeCell ref="A1:H1"/>
    <mergeCell ref="B42:F42"/>
    <mergeCell ref="A43:H43"/>
  </mergeCells>
  <pageMargins left="0.708661417322835" right="0.708661417322835" top="0.590551181102362" bottom="0.708333333333333" header="0.31496062992126" footer="0.354166666666667"/>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K4" sqref="K4"/>
    </sheetView>
  </sheetViews>
  <sheetFormatPr defaultColWidth="9" defaultRowHeight="13.5" outlineLevelCol="7"/>
  <cols>
    <col min="1" max="1" width="6.25" style="25" customWidth="1"/>
    <col min="2" max="2" width="14.5" style="25" customWidth="1"/>
    <col min="3" max="3" width="44.375" style="26" customWidth="1"/>
    <col min="4" max="4" width="9" style="25"/>
    <col min="5" max="5" width="13" style="25" customWidth="1"/>
    <col min="6" max="7" width="13" style="27" customWidth="1"/>
    <col min="8" max="8" width="21.75" style="19" customWidth="1"/>
    <col min="9" max="9" width="9" style="19"/>
    <col min="10" max="10" width="11.125" style="19"/>
    <col min="11" max="16384" width="9" style="19"/>
  </cols>
  <sheetData>
    <row r="1" s="19" customFormat="1" ht="61" customHeight="1" spans="1:8">
      <c r="A1" s="28" t="s">
        <v>111</v>
      </c>
      <c r="B1" s="28"/>
      <c r="C1" s="28"/>
      <c r="D1" s="28"/>
      <c r="E1" s="28"/>
      <c r="F1" s="28"/>
      <c r="G1" s="28"/>
      <c r="H1" s="28"/>
    </row>
    <row r="2" s="20" customFormat="1" ht="52" customHeight="1" spans="1:8">
      <c r="A2" s="29" t="s">
        <v>13</v>
      </c>
      <c r="B2" s="29" t="s">
        <v>14</v>
      </c>
      <c r="C2" s="29" t="s">
        <v>15</v>
      </c>
      <c r="D2" s="29" t="s">
        <v>16</v>
      </c>
      <c r="E2" s="30" t="s">
        <v>17</v>
      </c>
      <c r="F2" s="31" t="s">
        <v>18</v>
      </c>
      <c r="G2" s="32" t="s">
        <v>19</v>
      </c>
      <c r="H2" s="33" t="s">
        <v>20</v>
      </c>
    </row>
    <row r="3" s="20" customFormat="1" ht="38" customHeight="1" spans="1:8">
      <c r="A3" s="29" t="s">
        <v>21</v>
      </c>
      <c r="B3" s="29" t="s">
        <v>22</v>
      </c>
      <c r="C3" s="29"/>
      <c r="D3" s="29"/>
      <c r="E3" s="34"/>
      <c r="F3" s="34"/>
      <c r="G3" s="34">
        <f>SUM(G4:G17)</f>
        <v>0</v>
      </c>
      <c r="H3" s="35"/>
    </row>
    <row r="4" s="21" customFormat="1" ht="72" customHeight="1" spans="1:8">
      <c r="A4" s="36">
        <v>1</v>
      </c>
      <c r="B4" s="37" t="s">
        <v>23</v>
      </c>
      <c r="C4" s="37" t="s">
        <v>24</v>
      </c>
      <c r="D4" s="38" t="s">
        <v>25</v>
      </c>
      <c r="E4" s="39">
        <v>2461</v>
      </c>
      <c r="F4" s="40"/>
      <c r="G4" s="40">
        <f t="shared" ref="G4:G17" si="0">E4*F4</f>
        <v>0</v>
      </c>
      <c r="H4" s="41" t="s">
        <v>26</v>
      </c>
    </row>
    <row r="5" s="21" customFormat="1" ht="75" customHeight="1" spans="1:8">
      <c r="A5" s="36">
        <v>2</v>
      </c>
      <c r="B5" s="37" t="s">
        <v>27</v>
      </c>
      <c r="C5" s="37" t="s">
        <v>28</v>
      </c>
      <c r="D5" s="38" t="s">
        <v>25</v>
      </c>
      <c r="E5" s="39">
        <v>3581.21</v>
      </c>
      <c r="F5" s="40"/>
      <c r="G5" s="40">
        <f t="shared" si="0"/>
        <v>0</v>
      </c>
      <c r="H5" s="41" t="s">
        <v>26</v>
      </c>
    </row>
    <row r="6" s="21" customFormat="1" ht="75" customHeight="1" spans="1:8">
      <c r="A6" s="36">
        <v>3</v>
      </c>
      <c r="B6" s="37" t="s">
        <v>29</v>
      </c>
      <c r="C6" s="37" t="s">
        <v>30</v>
      </c>
      <c r="D6" s="38" t="s">
        <v>25</v>
      </c>
      <c r="E6" s="39">
        <v>895.3</v>
      </c>
      <c r="F6" s="40"/>
      <c r="G6" s="40">
        <f t="shared" si="0"/>
        <v>0</v>
      </c>
      <c r="H6" s="41" t="s">
        <v>26</v>
      </c>
    </row>
    <row r="7" s="21" customFormat="1" ht="124" customHeight="1" spans="1:8">
      <c r="A7" s="36">
        <v>4</v>
      </c>
      <c r="B7" s="37" t="s">
        <v>31</v>
      </c>
      <c r="C7" s="37" t="s">
        <v>32</v>
      </c>
      <c r="D7" s="38" t="s">
        <v>25</v>
      </c>
      <c r="E7" s="39">
        <v>2461</v>
      </c>
      <c r="F7" s="40"/>
      <c r="G7" s="40">
        <f t="shared" si="0"/>
        <v>0</v>
      </c>
      <c r="H7" s="41" t="s">
        <v>26</v>
      </c>
    </row>
    <row r="8" s="21" customFormat="1" ht="116" customHeight="1" spans="1:8">
      <c r="A8" s="36">
        <v>5</v>
      </c>
      <c r="B8" s="37" t="s">
        <v>33</v>
      </c>
      <c r="C8" s="37" t="s">
        <v>34</v>
      </c>
      <c r="D8" s="38" t="s">
        <v>25</v>
      </c>
      <c r="E8" s="39">
        <v>2461</v>
      </c>
      <c r="F8" s="40"/>
      <c r="G8" s="40">
        <f t="shared" si="0"/>
        <v>0</v>
      </c>
      <c r="H8" s="41" t="s">
        <v>26</v>
      </c>
    </row>
    <row r="9" s="22" customFormat="1" ht="132" customHeight="1" spans="1:8">
      <c r="A9" s="36">
        <v>6</v>
      </c>
      <c r="B9" s="37" t="s">
        <v>35</v>
      </c>
      <c r="C9" s="37" t="s">
        <v>36</v>
      </c>
      <c r="D9" s="38" t="s">
        <v>37</v>
      </c>
      <c r="E9" s="39">
        <v>67.1</v>
      </c>
      <c r="F9" s="40"/>
      <c r="G9" s="40">
        <f t="shared" si="0"/>
        <v>0</v>
      </c>
      <c r="H9" s="41" t="s">
        <v>26</v>
      </c>
    </row>
    <row r="10" s="22" customFormat="1" ht="113" customHeight="1" spans="1:8">
      <c r="A10" s="36">
        <v>7</v>
      </c>
      <c r="B10" s="37" t="s">
        <v>38</v>
      </c>
      <c r="C10" s="37" t="s">
        <v>39</v>
      </c>
      <c r="D10" s="38" t="s">
        <v>37</v>
      </c>
      <c r="E10" s="39">
        <v>284.2</v>
      </c>
      <c r="F10" s="40"/>
      <c r="G10" s="40">
        <f t="shared" si="0"/>
        <v>0</v>
      </c>
      <c r="H10" s="41" t="s">
        <v>26</v>
      </c>
    </row>
    <row r="11" s="21" customFormat="1" ht="175.5" spans="1:8">
      <c r="A11" s="36">
        <v>8</v>
      </c>
      <c r="B11" s="37" t="s">
        <v>40</v>
      </c>
      <c r="C11" s="37" t="s">
        <v>41</v>
      </c>
      <c r="D11" s="38" t="s">
        <v>42</v>
      </c>
      <c r="E11" s="39">
        <v>617.13</v>
      </c>
      <c r="F11" s="40"/>
      <c r="G11" s="40">
        <f t="shared" si="0"/>
        <v>0</v>
      </c>
      <c r="H11" s="41" t="s">
        <v>26</v>
      </c>
    </row>
    <row r="12" s="22" customFormat="1" ht="108" spans="1:8">
      <c r="A12" s="36">
        <v>9</v>
      </c>
      <c r="B12" s="37" t="s">
        <v>43</v>
      </c>
      <c r="C12" s="37" t="s">
        <v>44</v>
      </c>
      <c r="D12" s="38" t="s">
        <v>42</v>
      </c>
      <c r="E12" s="39">
        <v>2.77</v>
      </c>
      <c r="F12" s="40"/>
      <c r="G12" s="40">
        <f t="shared" si="0"/>
        <v>0</v>
      </c>
      <c r="H12" s="41" t="s">
        <v>26</v>
      </c>
    </row>
    <row r="13" s="22" customFormat="1" ht="126" customHeight="1" spans="1:8">
      <c r="A13" s="36">
        <v>10</v>
      </c>
      <c r="B13" s="37" t="s">
        <v>45</v>
      </c>
      <c r="C13" s="37" t="s">
        <v>46</v>
      </c>
      <c r="D13" s="38" t="s">
        <v>42</v>
      </c>
      <c r="E13" s="39">
        <v>221.76</v>
      </c>
      <c r="F13" s="40"/>
      <c r="G13" s="40">
        <f t="shared" si="0"/>
        <v>0</v>
      </c>
      <c r="H13" s="41" t="s">
        <v>26</v>
      </c>
    </row>
    <row r="14" s="22" customFormat="1" ht="156" customHeight="1" spans="1:8">
      <c r="A14" s="36">
        <v>11</v>
      </c>
      <c r="B14" s="37" t="s">
        <v>47</v>
      </c>
      <c r="C14" s="37" t="s">
        <v>48</v>
      </c>
      <c r="D14" s="38" t="s">
        <v>37</v>
      </c>
      <c r="E14" s="39">
        <v>643.8</v>
      </c>
      <c r="F14" s="40"/>
      <c r="G14" s="40">
        <f t="shared" si="0"/>
        <v>0</v>
      </c>
      <c r="H14" s="41" t="s">
        <v>26</v>
      </c>
    </row>
    <row r="15" s="22" customFormat="1" ht="198" customHeight="1" spans="1:8">
      <c r="A15" s="36">
        <v>12</v>
      </c>
      <c r="B15" s="37" t="s">
        <v>49</v>
      </c>
      <c r="C15" s="37" t="s">
        <v>50</v>
      </c>
      <c r="D15" s="38" t="s">
        <v>37</v>
      </c>
      <c r="E15" s="39">
        <v>85.2</v>
      </c>
      <c r="F15" s="40"/>
      <c r="G15" s="40">
        <f t="shared" si="0"/>
        <v>0</v>
      </c>
      <c r="H15" s="41" t="s">
        <v>26</v>
      </c>
    </row>
    <row r="16" s="23" customFormat="1" ht="89" customHeight="1" spans="1:8">
      <c r="A16" s="36">
        <v>13</v>
      </c>
      <c r="B16" s="37" t="s">
        <v>51</v>
      </c>
      <c r="C16" s="37" t="s">
        <v>52</v>
      </c>
      <c r="D16" s="38" t="s">
        <v>42</v>
      </c>
      <c r="E16" s="39">
        <v>194.1</v>
      </c>
      <c r="F16" s="40"/>
      <c r="G16" s="40">
        <f t="shared" si="0"/>
        <v>0</v>
      </c>
      <c r="H16" s="41" t="s">
        <v>26</v>
      </c>
    </row>
    <row r="17" s="22" customFormat="1" ht="112" customHeight="1" spans="1:8">
      <c r="A17" s="36">
        <v>14</v>
      </c>
      <c r="B17" s="37" t="s">
        <v>53</v>
      </c>
      <c r="C17" s="37" t="s">
        <v>54</v>
      </c>
      <c r="D17" s="38" t="s">
        <v>55</v>
      </c>
      <c r="E17" s="39">
        <v>10</v>
      </c>
      <c r="F17" s="40"/>
      <c r="G17" s="40">
        <f t="shared" si="0"/>
        <v>0</v>
      </c>
      <c r="H17" s="41" t="s">
        <v>26</v>
      </c>
    </row>
    <row r="18" s="24" customFormat="1" ht="44" customHeight="1" spans="1:8">
      <c r="A18" s="29" t="s">
        <v>56</v>
      </c>
      <c r="B18" s="42" t="s">
        <v>57</v>
      </c>
      <c r="C18" s="42"/>
      <c r="D18" s="43"/>
      <c r="E18" s="44"/>
      <c r="F18" s="45"/>
      <c r="G18" s="34">
        <f>SUM(G19:G34)</f>
        <v>0</v>
      </c>
      <c r="H18" s="35"/>
    </row>
    <row r="19" s="22" customFormat="1" ht="75" customHeight="1" spans="1:8">
      <c r="A19" s="36">
        <v>1</v>
      </c>
      <c r="B19" s="37" t="s">
        <v>58</v>
      </c>
      <c r="C19" s="37" t="s">
        <v>59</v>
      </c>
      <c r="D19" s="38" t="s">
        <v>25</v>
      </c>
      <c r="E19" s="39">
        <v>621.73</v>
      </c>
      <c r="F19" s="46"/>
      <c r="G19" s="40">
        <f t="shared" ref="G19:G34" si="1">E19*F19</f>
        <v>0</v>
      </c>
      <c r="H19" s="41" t="s">
        <v>26</v>
      </c>
    </row>
    <row r="20" s="22" customFormat="1" ht="159" customHeight="1" spans="1:8">
      <c r="A20" s="36">
        <v>2</v>
      </c>
      <c r="B20" s="37" t="s">
        <v>60</v>
      </c>
      <c r="C20" s="37" t="s">
        <v>61</v>
      </c>
      <c r="D20" s="38" t="s">
        <v>25</v>
      </c>
      <c r="E20" s="39">
        <v>133.56</v>
      </c>
      <c r="F20" s="46"/>
      <c r="G20" s="40">
        <f t="shared" si="1"/>
        <v>0</v>
      </c>
      <c r="H20" s="41" t="s">
        <v>26</v>
      </c>
    </row>
    <row r="21" s="22" customFormat="1" ht="153" customHeight="1" spans="1:8">
      <c r="A21" s="36">
        <v>3</v>
      </c>
      <c r="B21" s="37" t="s">
        <v>62</v>
      </c>
      <c r="C21" s="37" t="s">
        <v>63</v>
      </c>
      <c r="D21" s="38" t="s">
        <v>25</v>
      </c>
      <c r="E21" s="39">
        <v>48</v>
      </c>
      <c r="F21" s="46"/>
      <c r="G21" s="40">
        <f t="shared" si="1"/>
        <v>0</v>
      </c>
      <c r="H21" s="41" t="s">
        <v>26</v>
      </c>
    </row>
    <row r="22" s="22" customFormat="1" ht="181" customHeight="1" spans="1:8">
      <c r="A22" s="36">
        <v>4</v>
      </c>
      <c r="B22" s="37" t="s">
        <v>64</v>
      </c>
      <c r="C22" s="37" t="s">
        <v>65</v>
      </c>
      <c r="D22" s="38" t="s">
        <v>66</v>
      </c>
      <c r="E22" s="47">
        <f>0.28*0.28*0.3*6+0.28*0.3*1.49*6+0.2*0.2*2.3*6</f>
        <v>1.44408</v>
      </c>
      <c r="F22" s="46"/>
      <c r="G22" s="40">
        <f t="shared" si="1"/>
        <v>0</v>
      </c>
      <c r="H22" s="41" t="s">
        <v>26</v>
      </c>
    </row>
    <row r="23" s="22" customFormat="1" ht="181" customHeight="1" spans="1:8">
      <c r="A23" s="36">
        <v>5</v>
      </c>
      <c r="B23" s="37" t="s">
        <v>67</v>
      </c>
      <c r="C23" s="37" t="s">
        <v>65</v>
      </c>
      <c r="D23" s="38" t="s">
        <v>68</v>
      </c>
      <c r="E23" s="47">
        <f>0.28*4*0.3*6+0.86*1.49*6+0.2*4*2.3*6</f>
        <v>20.7444</v>
      </c>
      <c r="F23" s="46"/>
      <c r="G23" s="40">
        <f t="shared" si="1"/>
        <v>0</v>
      </c>
      <c r="H23" s="41" t="s">
        <v>26</v>
      </c>
    </row>
    <row r="24" s="22" customFormat="1" ht="181" customHeight="1" spans="1:8">
      <c r="A24" s="36">
        <v>6</v>
      </c>
      <c r="B24" s="37" t="s">
        <v>69</v>
      </c>
      <c r="C24" s="37" t="s">
        <v>65</v>
      </c>
      <c r="D24" s="38" t="s">
        <v>68</v>
      </c>
      <c r="E24" s="47">
        <f>0.2*4*2.3*6</f>
        <v>11.04</v>
      </c>
      <c r="F24" s="46"/>
      <c r="G24" s="40">
        <f t="shared" si="1"/>
        <v>0</v>
      </c>
      <c r="H24" s="41" t="s">
        <v>26</v>
      </c>
    </row>
    <row r="25" s="22" customFormat="1" ht="222" customHeight="1" spans="1:8">
      <c r="A25" s="48">
        <v>7</v>
      </c>
      <c r="B25" s="37" t="s">
        <v>70</v>
      </c>
      <c r="C25" s="37" t="s">
        <v>71</v>
      </c>
      <c r="D25" s="38" t="s">
        <v>37</v>
      </c>
      <c r="E25" s="39">
        <v>868.4</v>
      </c>
      <c r="F25" s="46"/>
      <c r="G25" s="40">
        <f t="shared" si="1"/>
        <v>0</v>
      </c>
      <c r="H25" s="41" t="s">
        <v>26</v>
      </c>
    </row>
    <row r="26" s="23" customFormat="1" ht="171" customHeight="1" spans="1:8">
      <c r="A26" s="36">
        <v>8</v>
      </c>
      <c r="B26" s="37" t="s">
        <v>72</v>
      </c>
      <c r="C26" s="37" t="s">
        <v>73</v>
      </c>
      <c r="D26" s="38" t="s">
        <v>37</v>
      </c>
      <c r="E26" s="39">
        <v>2260.4</v>
      </c>
      <c r="F26" s="46"/>
      <c r="G26" s="40">
        <f t="shared" si="1"/>
        <v>0</v>
      </c>
      <c r="H26" s="41" t="s">
        <v>26</v>
      </c>
    </row>
    <row r="27" s="22" customFormat="1" ht="204" customHeight="1" spans="1:8">
      <c r="A27" s="36">
        <v>9</v>
      </c>
      <c r="B27" s="37" t="s">
        <v>74</v>
      </c>
      <c r="C27" s="37" t="s">
        <v>75</v>
      </c>
      <c r="D27" s="38" t="s">
        <v>25</v>
      </c>
      <c r="E27" s="39">
        <v>930.65</v>
      </c>
      <c r="F27" s="46"/>
      <c r="G27" s="40">
        <f t="shared" si="1"/>
        <v>0</v>
      </c>
      <c r="H27" s="41" t="s">
        <v>26</v>
      </c>
    </row>
    <row r="28" s="22" customFormat="1" ht="142" customHeight="1" spans="1:8">
      <c r="A28" s="36">
        <v>10</v>
      </c>
      <c r="B28" s="37" t="s">
        <v>76</v>
      </c>
      <c r="C28" s="37" t="s">
        <v>77</v>
      </c>
      <c r="D28" s="38" t="s">
        <v>25</v>
      </c>
      <c r="E28" s="39">
        <v>1804.8</v>
      </c>
      <c r="F28" s="46"/>
      <c r="G28" s="40">
        <f t="shared" si="1"/>
        <v>0</v>
      </c>
      <c r="H28" s="41" t="s">
        <v>26</v>
      </c>
    </row>
    <row r="29" s="22" customFormat="1" ht="149" customHeight="1" spans="1:8">
      <c r="A29" s="36">
        <v>11</v>
      </c>
      <c r="B29" s="37" t="s">
        <v>78</v>
      </c>
      <c r="C29" s="37" t="s">
        <v>79</v>
      </c>
      <c r="D29" s="38" t="s">
        <v>25</v>
      </c>
      <c r="E29" s="39">
        <v>1278.45</v>
      </c>
      <c r="F29" s="46"/>
      <c r="G29" s="40">
        <f t="shared" si="1"/>
        <v>0</v>
      </c>
      <c r="H29" s="41" t="s">
        <v>26</v>
      </c>
    </row>
    <row r="30" s="22" customFormat="1" ht="64" customHeight="1" spans="1:8">
      <c r="A30" s="36">
        <v>12</v>
      </c>
      <c r="B30" s="37" t="s">
        <v>80</v>
      </c>
      <c r="C30" s="37" t="s">
        <v>81</v>
      </c>
      <c r="D30" s="38" t="s">
        <v>25</v>
      </c>
      <c r="E30" s="39">
        <v>456.75</v>
      </c>
      <c r="F30" s="46"/>
      <c r="G30" s="40">
        <f t="shared" si="1"/>
        <v>0</v>
      </c>
      <c r="H30" s="41" t="s">
        <v>26</v>
      </c>
    </row>
    <row r="31" s="22" customFormat="1" ht="157" customHeight="1" spans="1:8">
      <c r="A31" s="36">
        <v>13</v>
      </c>
      <c r="B31" s="37" t="s">
        <v>82</v>
      </c>
      <c r="C31" s="37" t="s">
        <v>83</v>
      </c>
      <c r="D31" s="38" t="s">
        <v>25</v>
      </c>
      <c r="E31" s="39">
        <v>545.7</v>
      </c>
      <c r="F31" s="46"/>
      <c r="G31" s="40">
        <f t="shared" si="1"/>
        <v>0</v>
      </c>
      <c r="H31" s="41" t="s">
        <v>26</v>
      </c>
    </row>
    <row r="32" s="22" customFormat="1" ht="156" customHeight="1" spans="1:8">
      <c r="A32" s="36">
        <v>14</v>
      </c>
      <c r="B32" s="37" t="s">
        <v>84</v>
      </c>
      <c r="C32" s="37" t="s">
        <v>83</v>
      </c>
      <c r="D32" s="38" t="s">
        <v>25</v>
      </c>
      <c r="E32" s="39">
        <v>817.35</v>
      </c>
      <c r="F32" s="46"/>
      <c r="G32" s="40">
        <f t="shared" si="1"/>
        <v>0</v>
      </c>
      <c r="H32" s="41" t="s">
        <v>26</v>
      </c>
    </row>
    <row r="33" s="22" customFormat="1" ht="198" customHeight="1" spans="1:8">
      <c r="A33" s="36">
        <v>15</v>
      </c>
      <c r="B33" s="37" t="s">
        <v>85</v>
      </c>
      <c r="C33" s="37" t="s">
        <v>86</v>
      </c>
      <c r="D33" s="38" t="s">
        <v>37</v>
      </c>
      <c r="E33" s="39">
        <v>76.2</v>
      </c>
      <c r="F33" s="46"/>
      <c r="G33" s="40">
        <f t="shared" si="1"/>
        <v>0</v>
      </c>
      <c r="H33" s="41" t="s">
        <v>26</v>
      </c>
    </row>
    <row r="34" s="23" customFormat="1" ht="168" customHeight="1" spans="1:8">
      <c r="A34" s="36">
        <v>16</v>
      </c>
      <c r="B34" s="37" t="s">
        <v>87</v>
      </c>
      <c r="C34" s="37" t="s">
        <v>88</v>
      </c>
      <c r="D34" s="38" t="s">
        <v>37</v>
      </c>
      <c r="E34" s="39">
        <v>205.4</v>
      </c>
      <c r="F34" s="46"/>
      <c r="G34" s="40">
        <f t="shared" si="1"/>
        <v>0</v>
      </c>
      <c r="H34" s="41" t="s">
        <v>26</v>
      </c>
    </row>
    <row r="35" s="24" customFormat="1" ht="34" customHeight="1" spans="1:8">
      <c r="A35" s="49" t="s">
        <v>89</v>
      </c>
      <c r="B35" s="33" t="s">
        <v>90</v>
      </c>
      <c r="C35" s="50"/>
      <c r="D35" s="33"/>
      <c r="E35" s="51"/>
      <c r="F35" s="51"/>
      <c r="G35" s="52">
        <f>SUM(G36:G38)</f>
        <v>0</v>
      </c>
      <c r="H35" s="35"/>
    </row>
    <row r="36" s="24" customFormat="1" ht="34" customHeight="1" spans="1:8">
      <c r="A36" s="36">
        <v>1</v>
      </c>
      <c r="B36" s="41" t="s">
        <v>91</v>
      </c>
      <c r="C36" s="53"/>
      <c r="D36" s="48" t="s">
        <v>92</v>
      </c>
      <c r="E36" s="54">
        <v>1</v>
      </c>
      <c r="F36" s="55"/>
      <c r="G36" s="40">
        <f t="shared" ref="G36:G39" si="2">E36*F36</f>
        <v>0</v>
      </c>
      <c r="H36" s="35"/>
    </row>
    <row r="37" s="24" customFormat="1" ht="34" customHeight="1" spans="1:8">
      <c r="A37" s="36">
        <v>2</v>
      </c>
      <c r="B37" s="41" t="s">
        <v>93</v>
      </c>
      <c r="C37" s="53"/>
      <c r="D37" s="48" t="s">
        <v>92</v>
      </c>
      <c r="E37" s="54">
        <v>1</v>
      </c>
      <c r="F37" s="55"/>
      <c r="G37" s="40">
        <f t="shared" si="2"/>
        <v>0</v>
      </c>
      <c r="H37" s="35"/>
    </row>
    <row r="38" s="24" customFormat="1" ht="56" customHeight="1" spans="1:8">
      <c r="A38" s="36">
        <v>3</v>
      </c>
      <c r="B38" s="56" t="s">
        <v>94</v>
      </c>
      <c r="C38" s="37" t="s">
        <v>95</v>
      </c>
      <c r="D38" s="48" t="s">
        <v>92</v>
      </c>
      <c r="E38" s="54">
        <v>1</v>
      </c>
      <c r="F38" s="55"/>
      <c r="G38" s="40">
        <f t="shared" si="2"/>
        <v>0</v>
      </c>
      <c r="H38" s="35"/>
    </row>
    <row r="39" s="23" customFormat="1" ht="70" customHeight="1" spans="1:8">
      <c r="A39" s="33" t="s">
        <v>96</v>
      </c>
      <c r="B39" s="57" t="s">
        <v>97</v>
      </c>
      <c r="C39" s="58" t="s">
        <v>98</v>
      </c>
      <c r="D39" s="59" t="s">
        <v>99</v>
      </c>
      <c r="E39" s="60">
        <f>G3+G18+G35</f>
        <v>0</v>
      </c>
      <c r="F39" s="61" t="s">
        <v>112</v>
      </c>
      <c r="G39" s="52"/>
      <c r="H39" s="57" t="s">
        <v>100</v>
      </c>
    </row>
    <row r="40" s="24" customFormat="1" ht="48" customHeight="1" spans="1:8">
      <c r="A40" s="29" t="s">
        <v>101</v>
      </c>
      <c r="B40" s="33" t="s">
        <v>102</v>
      </c>
      <c r="C40" s="50" t="s">
        <v>103</v>
      </c>
      <c r="D40" s="33" t="s">
        <v>99</v>
      </c>
      <c r="E40" s="51"/>
      <c r="F40" s="62"/>
      <c r="G40" s="34">
        <f>G3+G18+G35+G39</f>
        <v>0</v>
      </c>
      <c r="H40" s="35"/>
    </row>
    <row r="41" s="24" customFormat="1" ht="31" customHeight="1" spans="1:8">
      <c r="A41" s="29" t="s">
        <v>104</v>
      </c>
      <c r="B41" s="33" t="s">
        <v>105</v>
      </c>
      <c r="C41" s="50" t="s">
        <v>106</v>
      </c>
      <c r="D41" s="33" t="s">
        <v>99</v>
      </c>
      <c r="E41" s="51">
        <f>G40</f>
        <v>0</v>
      </c>
      <c r="F41" s="63">
        <v>0.03</v>
      </c>
      <c r="G41" s="34">
        <f>E41*F41</f>
        <v>0</v>
      </c>
      <c r="H41" s="35" t="s">
        <v>107</v>
      </c>
    </row>
    <row r="42" s="24" customFormat="1" ht="27" customHeight="1" spans="1:8">
      <c r="A42" s="29" t="s">
        <v>108</v>
      </c>
      <c r="B42" s="33" t="s">
        <v>109</v>
      </c>
      <c r="C42" s="33"/>
      <c r="D42" s="33"/>
      <c r="E42" s="64"/>
      <c r="F42" s="64"/>
      <c r="G42" s="34">
        <f>G40+G41</f>
        <v>0</v>
      </c>
      <c r="H42" s="65"/>
    </row>
    <row r="43" s="22" customFormat="1" ht="126" customHeight="1" spans="1:8">
      <c r="A43" s="35" t="s">
        <v>110</v>
      </c>
      <c r="B43" s="66"/>
      <c r="C43" s="66"/>
      <c r="D43" s="66"/>
      <c r="E43" s="66"/>
      <c r="F43" s="66"/>
      <c r="G43" s="66"/>
      <c r="H43" s="66"/>
    </row>
  </sheetData>
  <mergeCells count="3">
    <mergeCell ref="A1:H1"/>
    <mergeCell ref="B42:F42"/>
    <mergeCell ref="A43:H43"/>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26"/>
  <sheetViews>
    <sheetView topLeftCell="A7" workbookViewId="0">
      <selection activeCell="O17" sqref="O17"/>
    </sheetView>
  </sheetViews>
  <sheetFormatPr defaultColWidth="8" defaultRowHeight="12.75"/>
  <cols>
    <col min="1" max="1" width="6.625" style="2" customWidth="1"/>
    <col min="2" max="2" width="25.625" style="2" customWidth="1"/>
    <col min="3" max="3" width="15.625" style="5" customWidth="1"/>
    <col min="4" max="4" width="6.625" style="2" customWidth="1"/>
    <col min="5" max="5" width="15.625" style="2" customWidth="1"/>
    <col min="6" max="16384" width="8" style="2"/>
  </cols>
  <sheetData>
    <row r="1" s="1" customFormat="1" ht="22" customHeight="1" spans="1:243">
      <c r="A1" s="6" t="s">
        <v>113</v>
      </c>
      <c r="B1" s="6"/>
      <c r="C1" s="6"/>
      <c r="D1" s="6"/>
      <c r="E1" s="6"/>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row>
    <row r="2" s="2" customFormat="1" ht="67" customHeight="1" spans="1:5">
      <c r="A2" s="7" t="s">
        <v>114</v>
      </c>
      <c r="B2" s="8"/>
      <c r="C2" s="8"/>
      <c r="D2" s="8"/>
      <c r="E2" s="8"/>
    </row>
    <row r="3" s="3" customFormat="1" ht="24" customHeight="1" spans="1:5">
      <c r="A3" s="9" t="s">
        <v>115</v>
      </c>
      <c r="B3" s="9" t="s">
        <v>116</v>
      </c>
      <c r="C3" s="9" t="s">
        <v>117</v>
      </c>
      <c r="D3" s="9" t="s">
        <v>16</v>
      </c>
      <c r="E3" s="9" t="s">
        <v>118</v>
      </c>
    </row>
    <row r="4" s="3" customFormat="1" ht="24" customHeight="1" spans="1:5">
      <c r="A4" s="9">
        <v>1</v>
      </c>
      <c r="B4" s="10" t="s">
        <v>119</v>
      </c>
      <c r="C4" s="11" t="s">
        <v>120</v>
      </c>
      <c r="D4" s="12" t="s">
        <v>121</v>
      </c>
      <c r="E4" s="9"/>
    </row>
    <row r="5" s="3" customFormat="1" ht="24" customHeight="1" spans="1:5">
      <c r="A5" s="9">
        <v>2</v>
      </c>
      <c r="B5" s="10" t="s">
        <v>122</v>
      </c>
      <c r="C5" s="11" t="s">
        <v>120</v>
      </c>
      <c r="D5" s="12" t="s">
        <v>121</v>
      </c>
      <c r="E5" s="9"/>
    </row>
    <row r="6" s="3" customFormat="1" ht="24" customHeight="1" spans="1:5">
      <c r="A6" s="9">
        <v>3</v>
      </c>
      <c r="B6" s="10" t="s">
        <v>123</v>
      </c>
      <c r="C6" s="11" t="s">
        <v>120</v>
      </c>
      <c r="D6" s="12" t="s">
        <v>121</v>
      </c>
      <c r="E6" s="9"/>
    </row>
    <row r="7" s="4" customFormat="1" ht="24" customHeight="1" spans="1:5">
      <c r="A7" s="9">
        <v>4</v>
      </c>
      <c r="B7" s="13" t="s">
        <v>124</v>
      </c>
      <c r="C7" s="14" t="s">
        <v>4</v>
      </c>
      <c r="D7" s="15" t="s">
        <v>125</v>
      </c>
      <c r="E7" s="16"/>
    </row>
    <row r="8" s="4" customFormat="1" ht="24" customHeight="1" spans="1:5">
      <c r="A8" s="9">
        <v>5</v>
      </c>
      <c r="B8" s="13" t="s">
        <v>126</v>
      </c>
      <c r="C8" s="14" t="s">
        <v>127</v>
      </c>
      <c r="D8" s="15" t="s">
        <v>128</v>
      </c>
      <c r="E8" s="16"/>
    </row>
    <row r="9" s="4" customFormat="1" ht="24" customHeight="1" spans="1:5">
      <c r="A9" s="9">
        <v>6</v>
      </c>
      <c r="B9" s="13" t="s">
        <v>129</v>
      </c>
      <c r="C9" s="14" t="s">
        <v>4</v>
      </c>
      <c r="D9" s="15" t="s">
        <v>125</v>
      </c>
      <c r="E9" s="16"/>
    </row>
    <row r="10" s="4" customFormat="1" ht="24" customHeight="1" spans="1:5">
      <c r="A10" s="9">
        <v>7</v>
      </c>
      <c r="B10" s="13" t="s">
        <v>130</v>
      </c>
      <c r="C10" s="14" t="s">
        <v>4</v>
      </c>
      <c r="D10" s="15" t="s">
        <v>125</v>
      </c>
      <c r="E10" s="16"/>
    </row>
    <row r="11" s="4" customFormat="1" ht="24" customHeight="1" spans="1:5">
      <c r="A11" s="9">
        <v>8</v>
      </c>
      <c r="B11" s="13" t="s">
        <v>131</v>
      </c>
      <c r="C11" s="14" t="s">
        <v>132</v>
      </c>
      <c r="D11" s="15" t="s">
        <v>125</v>
      </c>
      <c r="E11" s="16"/>
    </row>
    <row r="12" s="4" customFormat="1" ht="24" customHeight="1" spans="1:5">
      <c r="A12" s="9">
        <v>9</v>
      </c>
      <c r="B12" s="13" t="s">
        <v>133</v>
      </c>
      <c r="C12" s="14" t="s">
        <v>134</v>
      </c>
      <c r="D12" s="15" t="s">
        <v>42</v>
      </c>
      <c r="E12" s="16"/>
    </row>
    <row r="13" s="4" customFormat="1" ht="24" customHeight="1" spans="1:5">
      <c r="A13" s="9">
        <v>10</v>
      </c>
      <c r="B13" s="13" t="s">
        <v>135</v>
      </c>
      <c r="C13" s="14" t="s">
        <v>136</v>
      </c>
      <c r="D13" s="15" t="s">
        <v>137</v>
      </c>
      <c r="E13" s="16"/>
    </row>
    <row r="14" ht="24" customHeight="1" spans="1:5">
      <c r="A14" s="9">
        <v>11</v>
      </c>
      <c r="B14" s="13" t="s">
        <v>138</v>
      </c>
      <c r="C14" s="14" t="s">
        <v>139</v>
      </c>
      <c r="D14" s="15" t="s">
        <v>137</v>
      </c>
      <c r="E14" s="17"/>
    </row>
    <row r="15" ht="24" customHeight="1" spans="1:5">
      <c r="A15" s="9">
        <v>12</v>
      </c>
      <c r="B15" s="13" t="s">
        <v>140</v>
      </c>
      <c r="C15" s="14" t="s">
        <v>141</v>
      </c>
      <c r="D15" s="15" t="s">
        <v>42</v>
      </c>
      <c r="E15" s="17"/>
    </row>
    <row r="16" ht="24" customHeight="1" spans="1:5">
      <c r="A16" s="9">
        <v>13</v>
      </c>
      <c r="B16" s="13" t="s">
        <v>142</v>
      </c>
      <c r="C16" s="14" t="s">
        <v>4</v>
      </c>
      <c r="D16" s="15" t="s">
        <v>25</v>
      </c>
      <c r="E16" s="17"/>
    </row>
    <row r="17" ht="24" customHeight="1" spans="1:5">
      <c r="A17" s="9">
        <v>14</v>
      </c>
      <c r="B17" s="13" t="s">
        <v>143</v>
      </c>
      <c r="C17" s="14" t="s">
        <v>4</v>
      </c>
      <c r="D17" s="15" t="s">
        <v>37</v>
      </c>
      <c r="E17" s="17"/>
    </row>
    <row r="18" ht="24" customHeight="1" spans="1:5">
      <c r="A18" s="9">
        <v>15</v>
      </c>
      <c r="B18" s="13" t="s">
        <v>144</v>
      </c>
      <c r="C18" s="14" t="s">
        <v>4</v>
      </c>
      <c r="D18" s="15" t="s">
        <v>55</v>
      </c>
      <c r="E18" s="17"/>
    </row>
    <row r="19" ht="36" customHeight="1" spans="1:5">
      <c r="A19" s="9">
        <v>16</v>
      </c>
      <c r="B19" s="18" t="s">
        <v>145</v>
      </c>
      <c r="C19" s="14"/>
      <c r="D19" s="15" t="s">
        <v>68</v>
      </c>
      <c r="E19" s="17"/>
    </row>
    <row r="20" ht="24" customHeight="1" spans="1:5">
      <c r="A20" s="9">
        <v>17</v>
      </c>
      <c r="B20" s="13" t="s">
        <v>146</v>
      </c>
      <c r="C20" s="14" t="s">
        <v>147</v>
      </c>
      <c r="D20" s="15" t="s">
        <v>42</v>
      </c>
      <c r="E20" s="17"/>
    </row>
    <row r="21" ht="24" customHeight="1" spans="1:5">
      <c r="A21" s="9">
        <v>18</v>
      </c>
      <c r="B21" s="13" t="s">
        <v>148</v>
      </c>
      <c r="C21" s="14" t="s">
        <v>4</v>
      </c>
      <c r="D21" s="15" t="s">
        <v>42</v>
      </c>
      <c r="E21" s="17"/>
    </row>
    <row r="22" ht="30" customHeight="1" spans="1:5">
      <c r="A22" s="9">
        <v>19</v>
      </c>
      <c r="B22" s="13" t="s">
        <v>149</v>
      </c>
      <c r="C22" s="14" t="s">
        <v>4</v>
      </c>
      <c r="D22" s="15" t="s">
        <v>42</v>
      </c>
      <c r="E22" s="17"/>
    </row>
    <row r="23" ht="24" customHeight="1" spans="1:5">
      <c r="A23" s="9">
        <v>20</v>
      </c>
      <c r="B23" s="13" t="s">
        <v>150</v>
      </c>
      <c r="C23" s="14" t="s">
        <v>151</v>
      </c>
      <c r="D23" s="15" t="s">
        <v>42</v>
      </c>
      <c r="E23" s="17"/>
    </row>
    <row r="24" ht="24" customHeight="1" spans="1:5">
      <c r="A24" s="9">
        <v>21</v>
      </c>
      <c r="B24" s="13" t="s">
        <v>150</v>
      </c>
      <c r="C24" s="14" t="s">
        <v>152</v>
      </c>
      <c r="D24" s="15" t="s">
        <v>42</v>
      </c>
      <c r="E24" s="17"/>
    </row>
    <row r="25" ht="24" customHeight="1" spans="1:5">
      <c r="A25" s="9">
        <v>22</v>
      </c>
      <c r="B25" s="13" t="s">
        <v>153</v>
      </c>
      <c r="C25" s="14" t="s">
        <v>4</v>
      </c>
      <c r="D25" s="15" t="s">
        <v>42</v>
      </c>
      <c r="E25" s="17"/>
    </row>
    <row r="26" ht="24" customHeight="1" spans="1:5">
      <c r="A26" s="9">
        <v>23</v>
      </c>
      <c r="B26" s="13" t="s">
        <v>154</v>
      </c>
      <c r="C26" s="14" t="s">
        <v>4</v>
      </c>
      <c r="D26" s="15" t="s">
        <v>42</v>
      </c>
      <c r="E26" s="17"/>
    </row>
  </sheetData>
  <mergeCells count="2">
    <mergeCell ref="A1:E1"/>
    <mergeCell ref="A2:E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封面</vt:lpstr>
      <vt:lpstr>限价</vt:lpstr>
      <vt:lpstr>清单</vt:lpstr>
      <vt:lpstr>甲供主要材料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玲</cp:lastModifiedBy>
  <dcterms:created xsi:type="dcterms:W3CDTF">2006-09-16T00:00:00Z</dcterms:created>
  <cp:lastPrinted>2021-12-02T02:34:00Z</cp:lastPrinted>
  <dcterms:modified xsi:type="dcterms:W3CDTF">2022-11-08T07:53:50Z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7EF61DAF998E43DF93EEA180F69A8EF9</vt:lpwstr>
  </property>
  <property fmtid="{D5CDD505-2E9C-101B-9397-08002B2CF9AE}" pid="3" name="KSOProductBuildVer">
    <vt:lpwstr>2052-11.1.0.12763</vt:lpwstr>
  </property>
</Properties>
</file>