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封面" sheetId="6" r:id="rId1"/>
    <sheet name="限价" sheetId="1" r:id="rId2"/>
    <sheet name="甲供材料" sheetId="7" r:id="rId3"/>
    <sheet name="清单" sheetId="5" r:id="rId4"/>
  </sheets>
  <definedNames>
    <definedName name="_xlnm.Print_Titles" localSheetId="1">限价!$1:$4</definedName>
  </definedNames>
  <calcPr calcId="144525"/>
</workbook>
</file>

<file path=xl/comments1.xml><?xml version="1.0" encoding="utf-8"?>
<comments xmlns="http://schemas.openxmlformats.org/spreadsheetml/2006/main">
  <authors>
    <author>刘尧</author>
  </authors>
  <commentList>
    <comment ref="C12" authorId="0">
      <text>
        <r>
          <rPr>
            <sz val="9"/>
            <rFont val="宋体"/>
            <charset val="134"/>
          </rPr>
          <t xml:space="preserve">项目经理及项目预算员
</t>
        </r>
      </text>
    </comment>
  </commentList>
</comments>
</file>

<file path=xl/sharedStrings.xml><?xml version="1.0" encoding="utf-8"?>
<sst xmlns="http://schemas.openxmlformats.org/spreadsheetml/2006/main" count="189" uniqueCount="81">
  <si>
    <t xml:space="preserve">封-2 
       歌乐忠魂·渣滓洞沉浸式研学营地EPC项目
                 装修劳务分包工程 </t>
  </si>
  <si>
    <t>竞争性比选最高限价</t>
  </si>
  <si>
    <t>招标控制价(小写):
（含税）</t>
  </si>
  <si>
    <t>(大写):</t>
  </si>
  <si>
    <t>招标控制价(小写):
（不含税）</t>
  </si>
  <si>
    <t>其中:安全文明施工费(小写):</t>
  </si>
  <si>
    <t>/</t>
  </si>
  <si>
    <t xml:space="preserve">              (大写):</t>
  </si>
  <si>
    <t/>
  </si>
  <si>
    <t>编制人员：</t>
  </si>
  <si>
    <t>审核人员：</t>
  </si>
  <si>
    <t>定价小组组长：</t>
  </si>
  <si>
    <r>
      <rPr>
        <sz val="12"/>
        <color rgb="FF000000"/>
        <rFont val="宋体"/>
        <charset val="134"/>
      </rPr>
      <t>时间：2022年</t>
    </r>
    <r>
      <rPr>
        <u/>
        <sz val="12"/>
        <color indexed="8"/>
        <rFont val="宋体"/>
        <charset val="134"/>
      </rPr>
      <t xml:space="preserve">    </t>
    </r>
    <r>
      <rPr>
        <sz val="12"/>
        <color rgb="FF000000"/>
        <rFont val="宋体"/>
        <charset val="134"/>
      </rPr>
      <t>月</t>
    </r>
    <r>
      <rPr>
        <u/>
        <sz val="12"/>
        <color indexed="8"/>
        <rFont val="宋体"/>
        <charset val="134"/>
      </rPr>
      <t xml:space="preserve">    </t>
    </r>
    <r>
      <rPr>
        <sz val="12"/>
        <color rgb="FF000000"/>
        <rFont val="宋体"/>
        <charset val="134"/>
      </rPr>
      <t xml:space="preserve">日 </t>
    </r>
  </si>
  <si>
    <t>歌乐忠魂·渣滓洞沉浸式研学营地EPC项目
装修劳务分包（限价）</t>
  </si>
  <si>
    <t>工程名称：歌乐忠魂·渣滓洞沉浸式研学营地EPC项目装修劳务分包</t>
  </si>
  <si>
    <t>序号</t>
  </si>
  <si>
    <t>清单项目名称</t>
  </si>
  <si>
    <t>项目特征及工作内容</t>
  </si>
  <si>
    <t>单位</t>
  </si>
  <si>
    <t>暂定工程量</t>
  </si>
  <si>
    <t>综合单价
(元）</t>
  </si>
  <si>
    <t>合价
（元）</t>
  </si>
  <si>
    <t>备注</t>
  </si>
  <si>
    <t>一</t>
  </si>
  <si>
    <t>分部分项工程费</t>
  </si>
  <si>
    <t>红色混色油漆造型墙面</t>
  </si>
  <si>
    <t>[项目特征]
1.基层材料种类、规格:30*50木龙骨,B1级15mm阻燃板辅助基层造型，造型深度50*3层
2.面层材料品种、规格、颜色:3mm白橡木，喷涂红色油漆两遍
3.计算规则：按装饰墙面垂直投影面积计算
[工作内容]
1.清理基层
2.龙骨制作、运输、安装
3.钉隔离层
4.基层铺钉
5.面层铺贴
6.油漆喷涂
7.成品保护</t>
  </si>
  <si>
    <t>m2</t>
  </si>
  <si>
    <t>1.计量规则：按装饰墙面垂直投影面积计算</t>
  </si>
  <si>
    <t>仿大理石护墙板</t>
  </si>
  <si>
    <t>[项目特征]
1.面层材料品种、规格、颜色：2.44*0.6m*8mm仿大理石护墙板
2.其他：黑色金属收口条
[工作内容]
1.基层清理
2.线条安装、面层粘贴
3.成品保护</t>
  </si>
  <si>
    <t>1.计量规则：按《房屋建筑与装饰工程工程量计算规范》（GB500854-2013）及《重庆市建设工程工程量计算规则》（CQJLGZ-2013）的相关规定计算</t>
  </si>
  <si>
    <t>售票台</t>
  </si>
  <si>
    <t>[项目特征]
1.台柜规格:6780*1100*600mm（不含石材台面、立面石材干挂、踢脚线）
2.材料种类、规格:基层B1级15mm阻燃板，面层3mm白橡木饰面板
3.油漆品种、刷漆遍数:面层涂刷清漆一遍
[工作内容]
1.台柜制作、运输、安装(安放)
2.刷防护材料、油漆
3.五金件安装
4.成品保护</t>
  </si>
  <si>
    <t>个</t>
  </si>
  <si>
    <t>装饰柱</t>
  </si>
  <si>
    <t>[项目特征]
1.基层材料种类、规格:B1级15mm阻燃板
2.面层材料品种、规格、颜色:3mm白橡木面层，表面喷涂红色油漆
[工作内容]
1.清理基层
2.基层铺钉
3.面层铺贴
4.成品保护</t>
  </si>
  <si>
    <t>22mm厚碳化防腐木封檐板</t>
  </si>
  <si>
    <t>[项目特征]
1.木材品种:22mm厚碳化防腐木
2.龙骨材料种类、规格、中距:30*50木龙骨
3.防护材料种类、涂刷遍数:涂刷清漆一遍
[工作内容]
1.刨光制作
2.安装
3.刷防护材料
4.成品保护</t>
  </si>
  <si>
    <t>15mm厚碳化防腐木吊顶</t>
  </si>
  <si>
    <t>[项目特征]
1.龙骨材料种类、规格、中距:30*50木龙骨
2.面层材料品种、规格:15mm碳化防腐木，交搭隼
3.防护材料种类:涂刷清漆一遍
[工作内容]
1.龙骨安装
2.面层铺贴
3.刷防护材料
4.成品保护</t>
  </si>
  <si>
    <t>120mm装饰线条</t>
  </si>
  <si>
    <t>[项目特征]
1.龙骨材料种类、规格、中距:30*50木龙骨
2.基层材料品种、规格:9mm木工板
3.面层：9mm水泥纤维板，水泥基腻子一遍
4.其他：线条规格120*50mm
[工作内容]
1.龙骨安装
2.基层板铺贴
3.面层铺贴
4.刮腻子</t>
  </si>
  <si>
    <t>m</t>
  </si>
  <si>
    <t>新建石膏板隔墙</t>
  </si>
  <si>
    <t>[项目特征]
1.骨架、边框材料种类、规格:30*50木龙骨
2.基层材料品种、规格:双面B1级15mm阻燃板
3.面层材料品种、规格、颜色:双面9mm石膏板
4.其他：墙厚240mm
[工作内容]
1.龙骨安装
2.基层板安装
3.面层安装
4.嵌缝、塞口</t>
  </si>
  <si>
    <t>墙面黑色乳胶漆</t>
  </si>
  <si>
    <t>[项目特征]
1.腻子种类:刮耐水型腻子两遍
2.油漆品种、刷漆遍数:乳胶漆，一底两面
3.部位:内墙
[工作内容]
1.基层清理
2.刮腻子
3.刷防护材料、油漆</t>
  </si>
  <si>
    <t>天棚黑色乳胶漆</t>
  </si>
  <si>
    <t>[项目特征]
1.基层类型:木基层、砼基层、钢结构、管线、空调内机等所有物件
2.喷刷涂料部位:天棚
3.涂料品种、喷刷遍数:水性水泥漆
4.其他：已完设备及地面保护
[工作内容]
1.基层清理
2.刮腻子
3.刷防护材料、油漆</t>
  </si>
  <si>
    <t>仿清水混凝土漆</t>
  </si>
  <si>
    <t>[项目特征]
1.腻子种类:刮耐水型腻子两遍
2.油漆品种、刷漆遍数:乳胶漆，一底两面
3.部位:外墙
[工作内容]
1.基层清理
2.刮腻子
3.刷防护材料、油漆</t>
  </si>
  <si>
    <t>二</t>
  </si>
  <si>
    <t>措施费</t>
  </si>
  <si>
    <t>二次及多次转运包干费</t>
  </si>
  <si>
    <t>[项目特征]
1.种类:材料、垃圾等
[工作内容]
1.二次或多次搬运</t>
  </si>
  <si>
    <t>项</t>
  </si>
  <si>
    <t>三</t>
  </si>
  <si>
    <t>税前合价</t>
  </si>
  <si>
    <t>一+二</t>
  </si>
  <si>
    <t>元</t>
  </si>
  <si>
    <t>分部分项工程费+安全文明施工费</t>
  </si>
  <si>
    <t>四</t>
  </si>
  <si>
    <t>税金</t>
  </si>
  <si>
    <t>1.增值税及附加</t>
  </si>
  <si>
    <t>计价基数：税前合价</t>
  </si>
  <si>
    <t>五</t>
  </si>
  <si>
    <t>总价</t>
  </si>
  <si>
    <t>税前合价+税金</t>
  </si>
  <si>
    <r>
      <rPr>
        <sz val="9"/>
        <rFont val="宋体"/>
        <charset val="134"/>
      </rPr>
      <t xml:space="preserve">说明：
</t>
    </r>
    <r>
      <rPr>
        <sz val="9"/>
        <rFont val="??_GB2312"/>
        <charset val="134"/>
      </rPr>
      <t>1</t>
    </r>
    <r>
      <rPr>
        <sz val="9"/>
        <rFont val="宋体"/>
        <charset val="134"/>
      </rPr>
      <t>.本清单综合单价包括但不限于：人工费、检测配合人工费；主材费（甲供材除外）；辅助材料费；小型机具费（水钻、空压机、料斗、磨儿机、钢筋制作设备等）；进度、质量保证措施费、安全文明施工费、管理费、利润等费用；
2.本工程为综合单价包干，不因任何原因调整综合单价；
3．零星（外派）用工或临时性任务，乙方应无条件配合。施工过程中甲方根据需要指派用工，技工执行综合单价（含税）： 380 元/日，普工执行综合单价（含税）： 260 元/工日。</t>
    </r>
  </si>
  <si>
    <t>甲供材料明细表（表1）</t>
  </si>
  <si>
    <t>编号</t>
  </si>
  <si>
    <t>材料名称</t>
  </si>
  <si>
    <t>规格、型号</t>
  </si>
  <si>
    <t>材料用量（暂估）</t>
  </si>
  <si>
    <t>2.44*0.6m*8mm仿大理石</t>
  </si>
  <si>
    <t>22mm厚碳化防腐木板</t>
  </si>
  <si>
    <t>22mm厚</t>
  </si>
  <si>
    <t>15mm厚碳化防腐木板</t>
  </si>
  <si>
    <t>15mm厚</t>
  </si>
  <si>
    <t>歌乐忠魂·渣滓洞沉浸式研学营地EPC项目
装修劳务分包（清单报价表）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</si>
</sst>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0;[Red]0.00"/>
    <numFmt numFmtId="179" formatCode="0.0_ "/>
    <numFmt numFmtId="180" formatCode="[DBNum2][$RMB]General;[Red][DBNum2][$RMB]General"/>
  </numFmts>
  <fonts count="4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20"/>
      <name val="宋体"/>
      <charset val="134"/>
      <scheme val="minor"/>
    </font>
    <font>
      <sz val="10"/>
      <name val="宋体"/>
      <charset val="134"/>
      <scheme val="minor"/>
    </font>
    <font>
      <sz val="9"/>
      <color rgb="FFFF0000"/>
      <name val="宋体"/>
      <charset val="134"/>
    </font>
    <font>
      <sz val="11"/>
      <name val="微软雅黑"/>
      <charset val="134"/>
    </font>
    <font>
      <sz val="10"/>
      <name val="Arial"/>
      <charset val="0"/>
    </font>
    <font>
      <sz val="10"/>
      <name val="宋体"/>
      <charset val="134"/>
    </font>
    <font>
      <b/>
      <sz val="16"/>
      <color indexed="8"/>
      <name val="宋体"/>
      <charset val="134"/>
    </font>
    <font>
      <sz val="10.5"/>
      <color indexed="8"/>
      <name val="黑体"/>
      <charset val="134"/>
    </font>
    <font>
      <sz val="10.5"/>
      <name val="宋体"/>
      <charset val="134"/>
    </font>
    <font>
      <sz val="10.5"/>
      <color indexed="8"/>
      <name val="宋体"/>
      <charset val="134"/>
    </font>
    <font>
      <sz val="10.5"/>
      <color rgb="FF000000"/>
      <name val="SimSun"/>
      <charset val="134"/>
    </font>
    <font>
      <sz val="9"/>
      <color indexed="8"/>
      <name val="宋体"/>
      <charset val="134"/>
    </font>
    <font>
      <sz val="10.5"/>
      <color rgb="FFFF0000"/>
      <name val="宋体"/>
      <charset val="134"/>
    </font>
    <font>
      <sz val="18"/>
      <color rgb="FF000000"/>
      <name val="宋体"/>
      <charset val="134"/>
    </font>
    <font>
      <u/>
      <sz val="18"/>
      <color rgb="FF000000"/>
      <name val="宋体"/>
      <charset val="134"/>
    </font>
    <font>
      <b/>
      <sz val="24"/>
      <color indexed="0"/>
      <name val="宋体"/>
      <charset val="134"/>
    </font>
    <font>
      <sz val="12"/>
      <color indexed="0"/>
      <name val="宋体"/>
      <charset val="134"/>
    </font>
    <font>
      <u/>
      <sz val="12"/>
      <color indexed="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9"/>
      <name val="??_GB2312"/>
      <charset val="134"/>
    </font>
    <font>
      <u/>
      <sz val="12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6" fillId="11" borderId="20" applyNumberFormat="0" applyAlignment="0" applyProtection="0">
      <alignment vertical="center"/>
    </xf>
    <xf numFmtId="0" fontId="37" fillId="11" borderId="16" applyNumberFormat="0" applyAlignment="0" applyProtection="0">
      <alignment vertical="center"/>
    </xf>
    <xf numFmtId="0" fontId="38" fillId="12" borderId="21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44" fillId="0" borderId="0"/>
  </cellStyleXfs>
  <cellXfs count="8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2" fillId="0" borderId="1" xfId="0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51" applyFont="1" applyFill="1" applyBorder="1" applyAlignment="1" applyProtection="1">
      <alignment horizontal="left" vertical="center" wrapText="1"/>
    </xf>
    <xf numFmtId="0" fontId="3" fillId="0" borderId="1" xfId="51" applyFont="1" applyFill="1" applyBorder="1" applyAlignment="1" applyProtection="1">
      <alignment horizontal="center" vertical="center" wrapText="1"/>
    </xf>
    <xf numFmtId="178" fontId="3" fillId="0" borderId="1" xfId="51" applyNumberFormat="1" applyFont="1" applyFill="1" applyBorder="1" applyAlignment="1" applyProtection="1">
      <alignment horizontal="center" vertical="center" wrapText="1"/>
    </xf>
    <xf numFmtId="178" fontId="3" fillId="0" borderId="1" xfId="51" applyNumberFormat="1" applyFont="1" applyFill="1" applyBorder="1" applyAlignment="1" applyProtection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 wrapText="1"/>
    </xf>
    <xf numFmtId="1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178" fontId="3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179" fontId="9" fillId="0" borderId="0" xfId="0" applyNumberFormat="1" applyFont="1" applyFill="1" applyBorder="1" applyAlignment="1"/>
    <xf numFmtId="0" fontId="10" fillId="0" borderId="0" xfId="0" applyFont="1" applyFill="1" applyBorder="1" applyAlignment="1"/>
    <xf numFmtId="0" fontId="11" fillId="0" borderId="0" xfId="0" applyNumberFormat="1" applyFont="1" applyFill="1" applyBorder="1" applyAlignment="1" applyProtection="1">
      <alignment horizontal="center" vertical="center" readingOrder="1"/>
    </xf>
    <xf numFmtId="179" fontId="11" fillId="0" borderId="0" xfId="0" applyNumberFormat="1" applyFont="1" applyFill="1" applyBorder="1" applyAlignment="1" applyProtection="1">
      <alignment horizontal="center" vertical="center" readingOrder="1"/>
    </xf>
    <xf numFmtId="0" fontId="12" fillId="0" borderId="0" xfId="0" applyNumberFormat="1" applyFont="1" applyFill="1" applyBorder="1" applyAlignment="1" applyProtection="1">
      <alignment horizontal="left" vertical="center" wrapText="1" readingOrder="1"/>
    </xf>
    <xf numFmtId="0" fontId="12" fillId="0" borderId="0" xfId="0" applyNumberFormat="1" applyFont="1" applyFill="1" applyBorder="1" applyAlignment="1" applyProtection="1">
      <alignment horizontal="center" vertical="center" wrapText="1" readingOrder="1"/>
    </xf>
    <xf numFmtId="179" fontId="12" fillId="0" borderId="0" xfId="0" applyNumberFormat="1" applyFont="1" applyFill="1" applyBorder="1" applyAlignment="1" applyProtection="1">
      <alignment horizontal="left" vertical="center" wrapText="1" readingOrder="1"/>
    </xf>
    <xf numFmtId="0" fontId="12" fillId="0" borderId="0" xfId="0" applyNumberFormat="1" applyFont="1" applyFill="1" applyBorder="1" applyAlignment="1" applyProtection="1">
      <alignment horizontal="right" vertical="center" readingOrder="1"/>
    </xf>
    <xf numFmtId="0" fontId="12" fillId="0" borderId="2" xfId="0" applyNumberFormat="1" applyFont="1" applyFill="1" applyBorder="1" applyAlignment="1" applyProtection="1">
      <alignment horizontal="center" vertical="center" wrapText="1" readingOrder="1"/>
    </xf>
    <xf numFmtId="0" fontId="12" fillId="0" borderId="3" xfId="0" applyNumberFormat="1" applyFont="1" applyFill="1" applyBorder="1" applyAlignment="1" applyProtection="1">
      <alignment horizontal="center" vertical="center" wrapText="1" readingOrder="1"/>
    </xf>
    <xf numFmtId="179" fontId="12" fillId="0" borderId="3" xfId="0" applyNumberFormat="1" applyFont="1" applyFill="1" applyBorder="1" applyAlignment="1" applyProtection="1">
      <alignment horizontal="center" vertical="center" wrapText="1" readingOrder="1"/>
    </xf>
    <xf numFmtId="0" fontId="12" fillId="0" borderId="4" xfId="0" applyNumberFormat="1" applyFont="1" applyFill="1" applyBorder="1" applyAlignment="1" applyProtection="1">
      <alignment horizontal="center" vertical="center" wrapText="1" readingOrder="1"/>
    </xf>
    <xf numFmtId="0" fontId="13" fillId="0" borderId="5" xfId="0" applyNumberFormat="1" applyFont="1" applyFill="1" applyBorder="1" applyAlignment="1" applyProtection="1">
      <alignment horizontal="center" vertical="center" wrapText="1" readingOrder="1"/>
    </xf>
    <xf numFmtId="0" fontId="13" fillId="0" borderId="6" xfId="0" applyNumberFormat="1" applyFont="1" applyFill="1" applyBorder="1" applyAlignment="1" applyProtection="1">
      <alignment horizontal="left" vertical="center" wrapText="1" readingOrder="1"/>
    </xf>
    <xf numFmtId="0" fontId="13" fillId="0" borderId="6" xfId="0" applyNumberFormat="1" applyFont="1" applyFill="1" applyBorder="1" applyAlignment="1" applyProtection="1">
      <alignment horizontal="center" vertical="center" wrapText="1" readingOrder="1"/>
    </xf>
    <xf numFmtId="179" fontId="13" fillId="0" borderId="6" xfId="0" applyNumberFormat="1" applyFont="1" applyFill="1" applyBorder="1" applyAlignment="1" applyProtection="1">
      <alignment horizontal="right" vertical="center" wrapText="1" readingOrder="1"/>
    </xf>
    <xf numFmtId="0" fontId="13" fillId="0" borderId="6" xfId="0" applyNumberFormat="1" applyFont="1" applyFill="1" applyBorder="1" applyAlignment="1" applyProtection="1">
      <alignment horizontal="right" vertical="center" wrapText="1" readingOrder="1"/>
    </xf>
    <xf numFmtId="0" fontId="13" fillId="0" borderId="7" xfId="0" applyNumberFormat="1" applyFont="1" applyFill="1" applyBorder="1" applyAlignment="1" applyProtection="1">
      <alignment horizontal="center" vertical="center" wrapText="1" readingOrder="1"/>
    </xf>
    <xf numFmtId="0" fontId="14" fillId="0" borderId="5" xfId="0" applyNumberFormat="1" applyFont="1" applyFill="1" applyBorder="1" applyAlignment="1" applyProtection="1">
      <alignment horizontal="center" vertical="center" wrapText="1" readingOrder="1"/>
    </xf>
    <xf numFmtId="0" fontId="14" fillId="0" borderId="6" xfId="0" applyNumberFormat="1" applyFont="1" applyFill="1" applyBorder="1" applyAlignment="1" applyProtection="1">
      <alignment horizontal="left" vertical="center" wrapText="1" readingOrder="1"/>
    </xf>
    <xf numFmtId="179" fontId="14" fillId="0" borderId="6" xfId="0" applyNumberFormat="1" applyFont="1" applyFill="1" applyBorder="1" applyAlignment="1" applyProtection="1">
      <alignment horizontal="right" vertical="center" wrapText="1" readingOrder="1"/>
    </xf>
    <xf numFmtId="0" fontId="14" fillId="0" borderId="6" xfId="0" applyNumberFormat="1" applyFont="1" applyFill="1" applyBorder="1" applyAlignment="1" applyProtection="1">
      <alignment horizontal="right" vertical="center" wrapText="1" readingOrder="1"/>
    </xf>
    <xf numFmtId="0" fontId="14" fillId="0" borderId="7" xfId="0" applyNumberFormat="1" applyFont="1" applyFill="1" applyBorder="1" applyAlignment="1" applyProtection="1">
      <alignment horizontal="center" vertical="center" wrapText="1" readingOrder="1"/>
    </xf>
    <xf numFmtId="0" fontId="15" fillId="0" borderId="6" xfId="0" applyNumberFormat="1" applyFont="1" applyFill="1" applyBorder="1" applyAlignment="1" applyProtection="1">
      <alignment horizontal="center" vertical="center" wrapText="1" readingOrder="1"/>
    </xf>
    <xf numFmtId="0" fontId="16" fillId="0" borderId="1" xfId="0" applyNumberFormat="1" applyFont="1" applyFill="1" applyBorder="1" applyAlignment="1" applyProtection="1">
      <alignment horizontal="left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 readingOrder="1"/>
    </xf>
    <xf numFmtId="0" fontId="14" fillId="0" borderId="6" xfId="0" applyNumberFormat="1" applyFont="1" applyFill="1" applyBorder="1" applyAlignment="1" applyProtection="1">
      <alignment horizontal="center" vertical="center" wrapText="1" readingOrder="1"/>
    </xf>
    <xf numFmtId="0" fontId="14" fillId="0" borderId="8" xfId="0" applyNumberFormat="1" applyFont="1" applyFill="1" applyBorder="1" applyAlignment="1" applyProtection="1">
      <alignment horizontal="left" vertical="center" wrapText="1" readingOrder="1"/>
    </xf>
    <xf numFmtId="0" fontId="14" fillId="0" borderId="9" xfId="0" applyNumberFormat="1" applyFont="1" applyFill="1" applyBorder="1" applyAlignment="1" applyProtection="1">
      <alignment horizontal="center" vertical="center" wrapText="1" readingOrder="1"/>
    </xf>
    <xf numFmtId="0" fontId="16" fillId="0" borderId="10" xfId="0" applyNumberFormat="1" applyFont="1" applyFill="1" applyBorder="1" applyAlignment="1" applyProtection="1">
      <alignment horizontal="left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179" fontId="14" fillId="0" borderId="11" xfId="0" applyNumberFormat="1" applyFont="1" applyFill="1" applyBorder="1" applyAlignment="1" applyProtection="1">
      <alignment horizontal="right" vertical="center" wrapText="1" readingOrder="1"/>
    </xf>
    <xf numFmtId="0" fontId="14" fillId="0" borderId="11" xfId="0" applyNumberFormat="1" applyFont="1" applyFill="1" applyBorder="1" applyAlignment="1" applyProtection="1">
      <alignment horizontal="right" vertical="center" wrapText="1" readingOrder="1"/>
    </xf>
    <xf numFmtId="0" fontId="14" fillId="0" borderId="12" xfId="0" applyNumberFormat="1" applyFont="1" applyFill="1" applyBorder="1" applyAlignment="1" applyProtection="1">
      <alignment horizontal="center" vertical="center" wrapText="1" readingOrder="1"/>
    </xf>
    <xf numFmtId="0" fontId="16" fillId="0" borderId="13" xfId="0" applyFont="1" applyFill="1" applyBorder="1" applyAlignment="1"/>
    <xf numFmtId="0" fontId="18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wrapText="1"/>
    </xf>
    <xf numFmtId="177" fontId="21" fillId="0" borderId="14" xfId="0" applyNumberFormat="1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right" wrapText="1"/>
    </xf>
    <xf numFmtId="180" fontId="21" fillId="0" borderId="14" xfId="0" applyNumberFormat="1" applyFont="1" applyFill="1" applyBorder="1" applyAlignment="1">
      <alignment horizontal="left" wrapText="1"/>
    </xf>
    <xf numFmtId="177" fontId="21" fillId="0" borderId="15" xfId="0" applyNumberFormat="1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wrapText="1"/>
    </xf>
    <xf numFmtId="0" fontId="22" fillId="0" borderId="15" xfId="0" applyFont="1" applyFill="1" applyBorder="1" applyAlignment="1">
      <alignment horizontal="left" wrapText="1"/>
    </xf>
    <xf numFmtId="0" fontId="21" fillId="0" borderId="15" xfId="0" applyFont="1" applyFill="1" applyBorder="1" applyAlignment="1">
      <alignment horizontal="center" wrapText="1"/>
    </xf>
    <xf numFmtId="0" fontId="21" fillId="0" borderId="15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left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Normal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A1" sqref="A1:F1"/>
    </sheetView>
  </sheetViews>
  <sheetFormatPr defaultColWidth="7.875" defaultRowHeight="11.25" outlineLevelCol="5"/>
  <cols>
    <col min="1" max="1" width="19.125" style="67" customWidth="1"/>
    <col min="2" max="2" width="8.625" style="67" customWidth="1"/>
    <col min="3" max="3" width="5.375" style="67" customWidth="1"/>
    <col min="4" max="4" width="13.5" style="67" customWidth="1"/>
    <col min="5" max="5" width="17.75" style="67" customWidth="1"/>
    <col min="6" max="6" width="8.625" style="67" customWidth="1"/>
    <col min="7" max="16384" width="7.875" style="67"/>
  </cols>
  <sheetData>
    <row r="1" s="67" customFormat="1" ht="67" customHeight="1" spans="1:6">
      <c r="A1" s="68" t="s">
        <v>0</v>
      </c>
      <c r="B1" s="69"/>
      <c r="C1" s="69"/>
      <c r="D1" s="69"/>
      <c r="E1" s="69"/>
      <c r="F1" s="69"/>
    </row>
    <row r="2" s="67" customFormat="1" ht="43" customHeight="1" spans="1:6">
      <c r="A2" s="70" t="s">
        <v>1</v>
      </c>
      <c r="B2" s="70"/>
      <c r="C2" s="70"/>
      <c r="D2" s="70"/>
      <c r="E2" s="70"/>
      <c r="F2" s="70"/>
    </row>
    <row r="3" s="67" customFormat="1" ht="62.25" customHeight="1" spans="1:6">
      <c r="A3" s="71" t="s">
        <v>2</v>
      </c>
      <c r="B3" s="72">
        <f>限价!G20</f>
        <v>338961.761876</v>
      </c>
      <c r="C3" s="72"/>
      <c r="D3" s="72"/>
      <c r="E3" s="72"/>
      <c r="F3" s="72"/>
    </row>
    <row r="4" s="67" customFormat="1" ht="44.25" customHeight="1" spans="1:6">
      <c r="A4" s="73" t="s">
        <v>3</v>
      </c>
      <c r="B4" s="74">
        <f>B3</f>
        <v>338961.761876</v>
      </c>
      <c r="C4" s="74"/>
      <c r="D4" s="74"/>
      <c r="E4" s="74"/>
      <c r="F4" s="74"/>
    </row>
    <row r="5" s="67" customFormat="1" ht="51.75" customHeight="1" spans="1:6">
      <c r="A5" s="71" t="s">
        <v>4</v>
      </c>
      <c r="B5" s="75">
        <f>限价!G18</f>
        <v>329089.0892</v>
      </c>
      <c r="C5" s="75"/>
      <c r="D5" s="75"/>
      <c r="E5" s="75"/>
      <c r="F5" s="75"/>
    </row>
    <row r="6" s="67" customFormat="1" ht="44.25" customHeight="1" spans="1:6">
      <c r="A6" s="73" t="s">
        <v>3</v>
      </c>
      <c r="B6" s="74">
        <f>B5</f>
        <v>329089.0892</v>
      </c>
      <c r="C6" s="74"/>
      <c r="D6" s="74"/>
      <c r="E6" s="74"/>
      <c r="F6" s="74"/>
    </row>
    <row r="7" s="67" customFormat="1" ht="35" customHeight="1" spans="1:6">
      <c r="A7" s="71" t="s">
        <v>5</v>
      </c>
      <c r="B7" s="71"/>
      <c r="C7" s="76" t="s">
        <v>6</v>
      </c>
      <c r="D7" s="76"/>
      <c r="E7" s="76"/>
      <c r="F7" s="76"/>
    </row>
    <row r="8" s="67" customFormat="1" ht="34" customHeight="1" spans="1:6">
      <c r="A8" s="77" t="s">
        <v>7</v>
      </c>
      <c r="B8" s="77"/>
      <c r="C8" s="74" t="str">
        <f>C7</f>
        <v>/</v>
      </c>
      <c r="D8" s="74"/>
      <c r="E8" s="74"/>
      <c r="F8" s="74"/>
    </row>
    <row r="9" s="67" customFormat="1" ht="69" customHeight="1" spans="1:6">
      <c r="A9" s="77"/>
      <c r="B9" s="77"/>
      <c r="C9" s="71"/>
      <c r="D9" s="71"/>
      <c r="E9" s="71"/>
      <c r="F9" s="71"/>
    </row>
    <row r="10" s="67" customFormat="1" ht="18.75" customHeight="1" spans="1:6">
      <c r="A10" s="71"/>
      <c r="B10" s="71"/>
      <c r="C10" s="71"/>
      <c r="D10" s="71"/>
      <c r="E10" s="71"/>
      <c r="F10" s="71"/>
    </row>
    <row r="11" s="67" customFormat="1" ht="18.75" customHeight="1" spans="1:6">
      <c r="A11" s="71" t="s">
        <v>8</v>
      </c>
      <c r="B11" s="71" t="s">
        <v>8</v>
      </c>
      <c r="C11" s="78" t="s">
        <v>8</v>
      </c>
      <c r="D11" s="71" t="s">
        <v>8</v>
      </c>
      <c r="E11" s="71" t="s">
        <v>8</v>
      </c>
      <c r="F11" s="71"/>
    </row>
    <row r="12" s="67" customFormat="1" ht="45" customHeight="1" spans="1:6">
      <c r="A12" s="73" t="s">
        <v>9</v>
      </c>
      <c r="B12" s="73"/>
      <c r="C12" s="79"/>
      <c r="D12" s="79"/>
      <c r="E12" s="79"/>
      <c r="F12" s="79"/>
    </row>
    <row r="13" s="67" customFormat="1" ht="45" customHeight="1" spans="1:6">
      <c r="A13" s="73" t="s">
        <v>10</v>
      </c>
      <c r="B13" s="73"/>
      <c r="C13" s="79" t="s">
        <v>8</v>
      </c>
      <c r="D13" s="79"/>
      <c r="E13" s="79"/>
      <c r="F13" s="80"/>
    </row>
    <row r="14" s="67" customFormat="1" ht="45" customHeight="1" spans="1:6">
      <c r="A14" s="73" t="s">
        <v>11</v>
      </c>
      <c r="B14" s="73"/>
      <c r="C14" s="81" t="s">
        <v>8</v>
      </c>
      <c r="D14" s="81"/>
      <c r="E14" s="81"/>
      <c r="F14" s="82"/>
    </row>
    <row r="15" s="67" customFormat="1" ht="51.75" customHeight="1" spans="1:6">
      <c r="A15" s="73" t="s">
        <v>8</v>
      </c>
      <c r="B15" s="73" t="s">
        <v>8</v>
      </c>
      <c r="C15" s="83" t="s">
        <v>12</v>
      </c>
      <c r="D15" s="71"/>
      <c r="E15" s="71"/>
      <c r="F15" s="71"/>
    </row>
  </sheetData>
  <mergeCells count="21">
    <mergeCell ref="A1:F1"/>
    <mergeCell ref="A2:F2"/>
    <mergeCell ref="B3:F3"/>
    <mergeCell ref="B4:F4"/>
    <mergeCell ref="B5:F5"/>
    <mergeCell ref="B6:F6"/>
    <mergeCell ref="A7:B7"/>
    <mergeCell ref="C7:F7"/>
    <mergeCell ref="A8:B8"/>
    <mergeCell ref="C8:F8"/>
    <mergeCell ref="A9:B9"/>
    <mergeCell ref="E9:F9"/>
    <mergeCell ref="E10:F10"/>
    <mergeCell ref="E11:F11"/>
    <mergeCell ref="A12:B12"/>
    <mergeCell ref="C12:F12"/>
    <mergeCell ref="A13:B13"/>
    <mergeCell ref="C13:F13"/>
    <mergeCell ref="A14:B14"/>
    <mergeCell ref="C14:F14"/>
    <mergeCell ref="C15:F15"/>
  </mergeCells>
  <pageMargins left="0.75" right="0.75" top="1" bottom="1" header="0.5" footer="0.5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A1" sqref="A1:H1"/>
    </sheetView>
  </sheetViews>
  <sheetFormatPr defaultColWidth="9" defaultRowHeight="13.5"/>
  <cols>
    <col min="1" max="1" width="6.25" style="6" customWidth="1"/>
    <col min="2" max="2" width="16.625" style="6" customWidth="1"/>
    <col min="3" max="3" width="44.375" style="7" customWidth="1"/>
    <col min="4" max="4" width="9" style="6"/>
    <col min="5" max="5" width="13" style="6" customWidth="1"/>
    <col min="6" max="7" width="13" style="8" customWidth="1"/>
    <col min="8" max="8" width="17.25" style="1" customWidth="1"/>
    <col min="9" max="16384" width="9" style="1"/>
  </cols>
  <sheetData>
    <row r="1" s="1" customFormat="1" ht="52" customHeight="1" spans="1:8">
      <c r="A1" s="9" t="s">
        <v>13</v>
      </c>
      <c r="B1" s="9"/>
      <c r="C1" s="9"/>
      <c r="D1" s="9"/>
      <c r="E1" s="9"/>
      <c r="F1" s="9"/>
      <c r="G1" s="9"/>
      <c r="H1" s="9"/>
    </row>
    <row r="2" s="1" customFormat="1" ht="18" customHeight="1" spans="1:8">
      <c r="A2" s="10" t="s">
        <v>14</v>
      </c>
      <c r="B2" s="10"/>
      <c r="C2" s="10"/>
      <c r="D2" s="10"/>
      <c r="E2" s="10"/>
      <c r="F2" s="10"/>
      <c r="G2" s="10"/>
      <c r="H2" s="10"/>
    </row>
    <row r="3" s="2" customFormat="1" ht="32" customHeight="1" spans="1:8">
      <c r="A3" s="11" t="s">
        <v>15</v>
      </c>
      <c r="B3" s="12" t="s">
        <v>16</v>
      </c>
      <c r="C3" s="11" t="s">
        <v>17</v>
      </c>
      <c r="D3" s="11" t="s">
        <v>18</v>
      </c>
      <c r="E3" s="13" t="s">
        <v>19</v>
      </c>
      <c r="F3" s="14" t="s">
        <v>20</v>
      </c>
      <c r="G3" s="14" t="s">
        <v>21</v>
      </c>
      <c r="H3" s="15" t="s">
        <v>22</v>
      </c>
    </row>
    <row r="4" s="3" customFormat="1" ht="30" customHeight="1" spans="1:8">
      <c r="A4" s="11" t="s">
        <v>23</v>
      </c>
      <c r="B4" s="16" t="s">
        <v>24</v>
      </c>
      <c r="C4" s="17"/>
      <c r="D4" s="15"/>
      <c r="E4" s="14"/>
      <c r="F4" s="13"/>
      <c r="G4" s="13">
        <f>SUM(G5:G15)</f>
        <v>323589.0892</v>
      </c>
      <c r="H4" s="18"/>
    </row>
    <row r="5" s="4" customFormat="1" ht="146.25" spans="1:9">
      <c r="A5" s="19">
        <v>1</v>
      </c>
      <c r="B5" s="20" t="s">
        <v>25</v>
      </c>
      <c r="C5" s="20" t="s">
        <v>26</v>
      </c>
      <c r="D5" s="21" t="s">
        <v>27</v>
      </c>
      <c r="E5" s="22">
        <f>3.5*3.45*2</f>
        <v>24.15</v>
      </c>
      <c r="F5" s="23">
        <v>990</v>
      </c>
      <c r="G5" s="24">
        <f t="shared" ref="G5:G15" si="0">E5*F5</f>
        <v>23908.5</v>
      </c>
      <c r="H5" s="18" t="s">
        <v>28</v>
      </c>
      <c r="I5" s="28"/>
    </row>
    <row r="6" s="4" customFormat="1" ht="78.75" spans="1:8">
      <c r="A6" s="21">
        <v>2</v>
      </c>
      <c r="B6" s="20" t="s">
        <v>29</v>
      </c>
      <c r="C6" s="20" t="s">
        <v>30</v>
      </c>
      <c r="D6" s="21" t="s">
        <v>27</v>
      </c>
      <c r="E6" s="22">
        <f>47*3.45-11.76*3.45-0.75*6*3.45-(3*2.4*2+2.7*2.7)-(1.8*1.5*4+1.2*1.5)+((3*2+2.4)*2+(2.7*2+2.7))*0.1+((1.8*2+1.5)*4+(1.2*2+1.5))*0.1</f>
        <v>76.683</v>
      </c>
      <c r="F6" s="23">
        <v>70</v>
      </c>
      <c r="G6" s="24">
        <f t="shared" si="0"/>
        <v>5367.81</v>
      </c>
      <c r="H6" s="18" t="s">
        <v>31</v>
      </c>
    </row>
    <row r="7" s="4" customFormat="1" ht="112.5" spans="1:8">
      <c r="A7" s="19">
        <v>3</v>
      </c>
      <c r="B7" s="20" t="s">
        <v>32</v>
      </c>
      <c r="C7" s="20" t="s">
        <v>33</v>
      </c>
      <c r="D7" s="21" t="s">
        <v>34</v>
      </c>
      <c r="E7" s="22">
        <v>1</v>
      </c>
      <c r="F7" s="23">
        <v>11500</v>
      </c>
      <c r="G7" s="24">
        <f t="shared" si="0"/>
        <v>11500</v>
      </c>
      <c r="H7" s="18" t="s">
        <v>31</v>
      </c>
    </row>
    <row r="8" s="4" customFormat="1" ht="90" spans="1:8">
      <c r="A8" s="21">
        <v>4</v>
      </c>
      <c r="B8" s="20" t="s">
        <v>35</v>
      </c>
      <c r="C8" s="20" t="s">
        <v>36</v>
      </c>
      <c r="D8" s="21" t="s">
        <v>27</v>
      </c>
      <c r="E8" s="22">
        <v>25.88</v>
      </c>
      <c r="F8" s="23">
        <v>310</v>
      </c>
      <c r="G8" s="24">
        <f t="shared" si="0"/>
        <v>8022.8</v>
      </c>
      <c r="H8" s="18" t="s">
        <v>31</v>
      </c>
    </row>
    <row r="9" s="4" customFormat="1" ht="101.25" spans="1:9">
      <c r="A9" s="19">
        <v>5</v>
      </c>
      <c r="B9" s="20" t="s">
        <v>37</v>
      </c>
      <c r="C9" s="20" t="s">
        <v>38</v>
      </c>
      <c r="D9" s="21" t="s">
        <v>27</v>
      </c>
      <c r="E9" s="22">
        <f>(66.16+48*2+81+(70+85)+(55.36+101.96)+(44+30+20)+45)*0.43*1.2</f>
        <v>358.35168</v>
      </c>
      <c r="F9" s="23">
        <v>165</v>
      </c>
      <c r="G9" s="24">
        <f t="shared" si="0"/>
        <v>59128.0272</v>
      </c>
      <c r="H9" s="18" t="s">
        <v>31</v>
      </c>
      <c r="I9" s="28"/>
    </row>
    <row r="10" s="4" customFormat="1" ht="101.25" spans="1:9">
      <c r="A10" s="21">
        <v>6</v>
      </c>
      <c r="B10" s="20" t="s">
        <v>39</v>
      </c>
      <c r="C10" s="20" t="s">
        <v>40</v>
      </c>
      <c r="D10" s="21" t="s">
        <v>27</v>
      </c>
      <c r="E10" s="22">
        <f>(66.16+48*2+81+(70+85)+(55.36+101.96)+(44+30+20)+45)*0.8*1.2+48*2</f>
        <v>762.7008</v>
      </c>
      <c r="F10" s="23">
        <v>165</v>
      </c>
      <c r="G10" s="24">
        <f t="shared" si="0"/>
        <v>125845.632</v>
      </c>
      <c r="H10" s="18" t="s">
        <v>31</v>
      </c>
      <c r="I10" s="28"/>
    </row>
    <row r="11" s="4" customFormat="1" ht="112.5" spans="1:8">
      <c r="A11" s="19">
        <v>7</v>
      </c>
      <c r="B11" s="20" t="s">
        <v>41</v>
      </c>
      <c r="C11" s="20" t="s">
        <v>42</v>
      </c>
      <c r="D11" s="21" t="s">
        <v>43</v>
      </c>
      <c r="E11" s="22">
        <f>(11.04*2+0.25*2*4)*2</f>
        <v>48.16</v>
      </c>
      <c r="F11" s="23">
        <v>80</v>
      </c>
      <c r="G11" s="24">
        <f t="shared" si="0"/>
        <v>3852.8</v>
      </c>
      <c r="H11" s="18" t="s">
        <v>31</v>
      </c>
    </row>
    <row r="12" s="4" customFormat="1" ht="112.5" spans="1:8">
      <c r="A12" s="19">
        <v>8</v>
      </c>
      <c r="B12" s="20" t="s">
        <v>44</v>
      </c>
      <c r="C12" s="20" t="s">
        <v>45</v>
      </c>
      <c r="D12" s="21" t="s">
        <v>27</v>
      </c>
      <c r="E12" s="22">
        <f>(0.82+0.316)*3.2</f>
        <v>3.6352</v>
      </c>
      <c r="F12" s="23">
        <v>100</v>
      </c>
      <c r="G12" s="24">
        <f t="shared" si="0"/>
        <v>363.52</v>
      </c>
      <c r="H12" s="18" t="s">
        <v>31</v>
      </c>
    </row>
    <row r="13" s="4" customFormat="1" ht="90" spans="1:8">
      <c r="A13" s="19">
        <v>9</v>
      </c>
      <c r="B13" s="20" t="s">
        <v>46</v>
      </c>
      <c r="C13" s="20" t="s">
        <v>47</v>
      </c>
      <c r="D13" s="21" t="s">
        <v>27</v>
      </c>
      <c r="E13" s="22">
        <v>2000</v>
      </c>
      <c r="F13" s="23">
        <v>30</v>
      </c>
      <c r="G13" s="24">
        <f t="shared" si="0"/>
        <v>60000</v>
      </c>
      <c r="H13" s="18" t="s">
        <v>31</v>
      </c>
    </row>
    <row r="14" s="4" customFormat="1" ht="112.5" spans="1:8">
      <c r="A14" s="19">
        <v>10</v>
      </c>
      <c r="B14" s="20" t="s">
        <v>48</v>
      </c>
      <c r="C14" s="20" t="s">
        <v>49</v>
      </c>
      <c r="D14" s="21" t="s">
        <v>27</v>
      </c>
      <c r="E14" s="22">
        <v>2500</v>
      </c>
      <c r="F14" s="23">
        <v>8</v>
      </c>
      <c r="G14" s="24">
        <f t="shared" si="0"/>
        <v>20000</v>
      </c>
      <c r="H14" s="18" t="s">
        <v>31</v>
      </c>
    </row>
    <row r="15" s="4" customFormat="1" ht="90" spans="1:8">
      <c r="A15" s="19">
        <v>11</v>
      </c>
      <c r="B15" s="20" t="s">
        <v>50</v>
      </c>
      <c r="C15" s="20" t="s">
        <v>51</v>
      </c>
      <c r="D15" s="21" t="s">
        <v>27</v>
      </c>
      <c r="E15" s="22">
        <v>200</v>
      </c>
      <c r="F15" s="23">
        <v>28</v>
      </c>
      <c r="G15" s="24">
        <f t="shared" si="0"/>
        <v>5600</v>
      </c>
      <c r="H15" s="18" t="s">
        <v>31</v>
      </c>
    </row>
    <row r="16" s="3" customFormat="1" ht="30" customHeight="1" spans="1:8">
      <c r="A16" s="11" t="s">
        <v>52</v>
      </c>
      <c r="B16" s="16" t="s">
        <v>53</v>
      </c>
      <c r="C16" s="17"/>
      <c r="D16" s="15"/>
      <c r="E16" s="14"/>
      <c r="F16" s="13"/>
      <c r="G16" s="13">
        <f>G17</f>
        <v>5500</v>
      </c>
      <c r="H16" s="18"/>
    </row>
    <row r="17" s="4" customFormat="1" ht="45" spans="1:8">
      <c r="A17" s="19">
        <v>1</v>
      </c>
      <c r="B17" s="20" t="s">
        <v>54</v>
      </c>
      <c r="C17" s="20" t="s">
        <v>55</v>
      </c>
      <c r="D17" s="21" t="s">
        <v>56</v>
      </c>
      <c r="E17" s="22">
        <v>1</v>
      </c>
      <c r="F17" s="21">
        <v>5500</v>
      </c>
      <c r="G17" s="24">
        <f>E17*F17</f>
        <v>5500</v>
      </c>
      <c r="H17" s="18"/>
    </row>
    <row r="18" s="3" customFormat="1" ht="30" customHeight="1" spans="1:8">
      <c r="A18" s="11" t="s">
        <v>57</v>
      </c>
      <c r="B18" s="16" t="s">
        <v>58</v>
      </c>
      <c r="C18" s="17" t="s">
        <v>59</v>
      </c>
      <c r="D18" s="15" t="s">
        <v>60</v>
      </c>
      <c r="E18" s="14"/>
      <c r="F18" s="13"/>
      <c r="G18" s="13">
        <f>G4+G16</f>
        <v>329089.0892</v>
      </c>
      <c r="H18" s="18" t="s">
        <v>61</v>
      </c>
    </row>
    <row r="19" s="3" customFormat="1" ht="30" customHeight="1" spans="1:8">
      <c r="A19" s="11" t="s">
        <v>62</v>
      </c>
      <c r="B19" s="16" t="s">
        <v>63</v>
      </c>
      <c r="C19" s="17" t="s">
        <v>64</v>
      </c>
      <c r="D19" s="15" t="s">
        <v>60</v>
      </c>
      <c r="E19" s="14">
        <f>G18</f>
        <v>329089.0892</v>
      </c>
      <c r="F19" s="25">
        <v>0.03</v>
      </c>
      <c r="G19" s="13">
        <f>E19*F19</f>
        <v>9872.672676</v>
      </c>
      <c r="H19" s="18" t="s">
        <v>65</v>
      </c>
    </row>
    <row r="20" s="3" customFormat="1" ht="30" customHeight="1" spans="1:8">
      <c r="A20" s="11" t="s">
        <v>66</v>
      </c>
      <c r="B20" s="16" t="s">
        <v>67</v>
      </c>
      <c r="C20" s="15"/>
      <c r="D20" s="15"/>
      <c r="E20" s="14"/>
      <c r="F20" s="14"/>
      <c r="G20" s="13">
        <f>G18+G19</f>
        <v>338961.761876</v>
      </c>
      <c r="H20" s="18" t="s">
        <v>68</v>
      </c>
    </row>
    <row r="21" s="5" customFormat="1" ht="86" customHeight="1" spans="1:8">
      <c r="A21" s="26" t="s">
        <v>69</v>
      </c>
      <c r="B21" s="26"/>
      <c r="C21" s="26"/>
      <c r="D21" s="26"/>
      <c r="E21" s="27"/>
      <c r="F21" s="27"/>
      <c r="G21" s="27"/>
      <c r="H21" s="26"/>
    </row>
  </sheetData>
  <mergeCells count="4">
    <mergeCell ref="A1:H1"/>
    <mergeCell ref="A2:H2"/>
    <mergeCell ref="B20:F20"/>
    <mergeCell ref="A21:H21"/>
  </mergeCells>
  <pageMargins left="0.708661417322835" right="0.708661417322835" top="0.590551181102362" bottom="0.708333333333333" header="0.31496062992126" footer="0.354166666666667"/>
  <pageSetup paperSize="9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24"/>
  <sheetViews>
    <sheetView workbookViewId="0">
      <selection activeCell="A3" sqref="A3:E3"/>
    </sheetView>
  </sheetViews>
  <sheetFormatPr defaultColWidth="8" defaultRowHeight="12.75"/>
  <cols>
    <col min="1" max="1" width="12.25" style="30"/>
    <col min="2" max="2" width="24.6666666666667" style="30"/>
    <col min="3" max="3" width="17.5833333333333" style="31" customWidth="1"/>
    <col min="4" max="4" width="8.25" style="31"/>
    <col min="5" max="5" width="4.08333333333333" style="32"/>
    <col min="6" max="6" width="1.83333333333333" style="30"/>
    <col min="7" max="7" width="3.91666666666667" style="30"/>
    <col min="8" max="8" width="8.375" style="30"/>
    <col min="9" max="16384" width="8" style="30"/>
  </cols>
  <sheetData>
    <row r="1" s="29" customFormat="1" ht="22" customHeight="1" spans="1:246">
      <c r="A1" s="33"/>
      <c r="B1" s="30"/>
      <c r="C1" s="31"/>
      <c r="D1" s="31"/>
      <c r="E1" s="32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</row>
    <row r="2" s="30" customFormat="1" ht="25" customHeight="1" spans="1:8">
      <c r="A2" s="34" t="s">
        <v>70</v>
      </c>
      <c r="B2" s="34"/>
      <c r="C2" s="34"/>
      <c r="D2" s="34"/>
      <c r="E2" s="35"/>
      <c r="F2" s="34"/>
      <c r="G2" s="34"/>
      <c r="H2" s="34"/>
    </row>
    <row r="3" s="30" customFormat="1" ht="17.65" customHeight="1" spans="1:8">
      <c r="A3" s="36" t="s">
        <v>14</v>
      </c>
      <c r="B3" s="36"/>
      <c r="C3" s="37"/>
      <c r="D3" s="37"/>
      <c r="E3" s="38"/>
      <c r="F3" s="36"/>
      <c r="G3" s="36"/>
      <c r="H3" s="39"/>
    </row>
    <row r="4" s="30" customFormat="1" ht="34.5" customHeight="1" spans="1:8">
      <c r="A4" s="40" t="s">
        <v>71</v>
      </c>
      <c r="B4" s="41" t="s">
        <v>72</v>
      </c>
      <c r="C4" s="41" t="s">
        <v>73</v>
      </c>
      <c r="D4" s="41" t="s">
        <v>18</v>
      </c>
      <c r="E4" s="42" t="s">
        <v>74</v>
      </c>
      <c r="F4" s="41"/>
      <c r="G4" s="41"/>
      <c r="H4" s="43" t="s">
        <v>22</v>
      </c>
    </row>
    <row r="5" s="30" customFormat="1" ht="35" customHeight="1" spans="1:8">
      <c r="A5" s="44">
        <v>1</v>
      </c>
      <c r="B5" s="45" t="s">
        <v>29</v>
      </c>
      <c r="C5" s="45" t="s">
        <v>75</v>
      </c>
      <c r="D5" s="46" t="s">
        <v>27</v>
      </c>
      <c r="E5" s="47">
        <v>76.68</v>
      </c>
      <c r="F5" s="48"/>
      <c r="G5" s="48"/>
      <c r="H5" s="49"/>
    </row>
    <row r="6" s="30" customFormat="1" ht="17.65" customHeight="1" spans="1:8">
      <c r="A6" s="50">
        <v>2</v>
      </c>
      <c r="B6" s="51" t="s">
        <v>76</v>
      </c>
      <c r="C6" s="51" t="s">
        <v>77</v>
      </c>
      <c r="D6" s="46" t="s">
        <v>27</v>
      </c>
      <c r="E6" s="52">
        <v>358.35</v>
      </c>
      <c r="F6" s="53"/>
      <c r="G6" s="53"/>
      <c r="H6" s="54"/>
    </row>
    <row r="7" s="30" customFormat="1" ht="17.65" customHeight="1" spans="1:8">
      <c r="A7" s="50">
        <v>3</v>
      </c>
      <c r="B7" s="51" t="s">
        <v>78</v>
      </c>
      <c r="C7" s="51" t="s">
        <v>79</v>
      </c>
      <c r="D7" s="46" t="s">
        <v>27</v>
      </c>
      <c r="E7" s="52">
        <v>762.7</v>
      </c>
      <c r="F7" s="53"/>
      <c r="G7" s="53"/>
      <c r="H7" s="54"/>
    </row>
    <row r="8" s="30" customFormat="1" ht="16.9" customHeight="1" spans="1:8">
      <c r="A8" s="50"/>
      <c r="B8" s="51"/>
      <c r="C8" s="51"/>
      <c r="D8" s="55"/>
      <c r="E8" s="52"/>
      <c r="F8" s="53"/>
      <c r="G8" s="53"/>
      <c r="H8" s="54"/>
    </row>
    <row r="9" s="30" customFormat="1" ht="17.65" customHeight="1" spans="1:8">
      <c r="A9" s="50"/>
      <c r="B9" s="51"/>
      <c r="C9" s="51"/>
      <c r="D9" s="55"/>
      <c r="E9" s="52"/>
      <c r="F9" s="53"/>
      <c r="G9" s="53"/>
      <c r="H9" s="54"/>
    </row>
    <row r="10" s="30" customFormat="1" ht="17.65" customHeight="1" spans="1:8">
      <c r="A10" s="50"/>
      <c r="B10" s="56"/>
      <c r="C10" s="56"/>
      <c r="D10" s="57"/>
      <c r="E10" s="52"/>
      <c r="F10" s="53"/>
      <c r="G10" s="53"/>
      <c r="H10" s="54"/>
    </row>
    <row r="11" s="30" customFormat="1" ht="16.9" customHeight="1" spans="1:8">
      <c r="A11" s="50"/>
      <c r="B11" s="51"/>
      <c r="C11" s="51"/>
      <c r="D11" s="55"/>
      <c r="E11" s="52"/>
      <c r="F11" s="53"/>
      <c r="G11" s="53"/>
      <c r="H11" s="58"/>
    </row>
    <row r="12" s="30" customFormat="1" ht="17.65" customHeight="1" spans="1:8">
      <c r="A12" s="50"/>
      <c r="B12" s="51"/>
      <c r="C12" s="51"/>
      <c r="D12" s="55"/>
      <c r="E12" s="52"/>
      <c r="F12" s="53"/>
      <c r="G12" s="53"/>
      <c r="H12" s="58"/>
    </row>
    <row r="13" s="30" customFormat="1" ht="28" customHeight="1" spans="1:8">
      <c r="A13" s="50"/>
      <c r="B13" s="51"/>
      <c r="C13" s="51"/>
      <c r="D13" s="59"/>
      <c r="E13" s="52"/>
      <c r="F13" s="53"/>
      <c r="G13" s="53"/>
      <c r="H13" s="54"/>
    </row>
    <row r="14" s="30" customFormat="1" ht="29" customHeight="1" spans="1:8">
      <c r="A14" s="50"/>
      <c r="B14" s="51"/>
      <c r="C14" s="51"/>
      <c r="D14" s="59"/>
      <c r="E14" s="52"/>
      <c r="F14" s="53"/>
      <c r="G14" s="53"/>
      <c r="H14" s="54"/>
    </row>
    <row r="15" s="30" customFormat="1" ht="17.65" customHeight="1" spans="1:8">
      <c r="A15" s="50"/>
      <c r="B15" s="51"/>
      <c r="C15" s="51"/>
      <c r="D15" s="59"/>
      <c r="E15" s="52"/>
      <c r="F15" s="53"/>
      <c r="G15" s="53"/>
      <c r="H15" s="54"/>
    </row>
    <row r="16" s="30" customFormat="1" ht="17.65" customHeight="1" spans="1:8">
      <c r="A16" s="50"/>
      <c r="B16" s="60"/>
      <c r="C16" s="51"/>
      <c r="D16" s="59"/>
      <c r="E16" s="52"/>
      <c r="F16" s="53"/>
      <c r="G16" s="53"/>
      <c r="H16" s="54"/>
    </row>
    <row r="17" s="30" customFormat="1" ht="17.65" customHeight="1" spans="1:8">
      <c r="A17" s="50"/>
      <c r="B17" s="56"/>
      <c r="C17" s="51"/>
      <c r="D17" s="59"/>
      <c r="E17" s="52"/>
      <c r="F17" s="53"/>
      <c r="G17" s="53"/>
      <c r="H17" s="54"/>
    </row>
    <row r="18" s="30" customFormat="1" ht="16.9" customHeight="1" spans="1:8">
      <c r="A18" s="50"/>
      <c r="B18" s="56"/>
      <c r="C18" s="51"/>
      <c r="D18" s="59"/>
      <c r="E18" s="52"/>
      <c r="F18" s="53"/>
      <c r="G18" s="53"/>
      <c r="H18" s="54"/>
    </row>
    <row r="19" s="30" customFormat="1" ht="17.65" customHeight="1" spans="1:8">
      <c r="A19" s="50"/>
      <c r="B19" s="56"/>
      <c r="C19" s="51"/>
      <c r="D19" s="59"/>
      <c r="E19" s="52"/>
      <c r="F19" s="53"/>
      <c r="G19" s="53"/>
      <c r="H19" s="54"/>
    </row>
    <row r="20" s="30" customFormat="1" ht="17.65" customHeight="1" spans="1:8">
      <c r="A20" s="50"/>
      <c r="B20" s="51"/>
      <c r="C20" s="51"/>
      <c r="D20" s="59"/>
      <c r="E20" s="52"/>
      <c r="F20" s="53"/>
      <c r="G20" s="53"/>
      <c r="H20" s="54"/>
    </row>
    <row r="21" s="30" customFormat="1" ht="17.65" customHeight="1" spans="1:8">
      <c r="A21" s="50"/>
      <c r="B21" s="56"/>
      <c r="C21" s="56"/>
      <c r="D21" s="57"/>
      <c r="E21" s="52"/>
      <c r="F21" s="53"/>
      <c r="G21" s="53"/>
      <c r="H21" s="54"/>
    </row>
    <row r="22" s="30" customFormat="1" ht="17.65" customHeight="1" spans="1:8">
      <c r="A22" s="50"/>
      <c r="B22" s="56"/>
      <c r="C22" s="56"/>
      <c r="D22" s="57"/>
      <c r="E22" s="52"/>
      <c r="F22" s="53"/>
      <c r="G22" s="53"/>
      <c r="H22" s="54"/>
    </row>
    <row r="23" s="30" customFormat="1" ht="17.65" customHeight="1" spans="1:8">
      <c r="A23" s="50"/>
      <c r="B23" s="56"/>
      <c r="C23" s="56"/>
      <c r="D23" s="57"/>
      <c r="E23" s="52"/>
      <c r="F23" s="53"/>
      <c r="G23" s="53"/>
      <c r="H23" s="54"/>
    </row>
    <row r="24" s="30" customFormat="1" ht="17.65" customHeight="1" spans="1:8">
      <c r="A24" s="61"/>
      <c r="B24" s="62"/>
      <c r="C24" s="62"/>
      <c r="D24" s="63"/>
      <c r="E24" s="64"/>
      <c r="F24" s="65"/>
      <c r="G24" s="65"/>
      <c r="H24" s="66"/>
    </row>
  </sheetData>
  <mergeCells count="24">
    <mergeCell ref="A2:H2"/>
    <mergeCell ref="A3:E3"/>
    <mergeCell ref="F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A2" sqref="A2:H2"/>
    </sheetView>
  </sheetViews>
  <sheetFormatPr defaultColWidth="9" defaultRowHeight="13.5"/>
  <cols>
    <col min="1" max="1" width="6.25" style="6" customWidth="1"/>
    <col min="2" max="2" width="16.625" style="6" customWidth="1"/>
    <col min="3" max="3" width="44.375" style="7" customWidth="1"/>
    <col min="4" max="4" width="9" style="6"/>
    <col min="5" max="5" width="13" style="6" customWidth="1"/>
    <col min="6" max="7" width="13" style="8" customWidth="1"/>
    <col min="8" max="8" width="17.25" style="1" customWidth="1"/>
    <col min="9" max="16384" width="9" style="1"/>
  </cols>
  <sheetData>
    <row r="1" s="1" customFormat="1" ht="52" customHeight="1" spans="1:8">
      <c r="A1" s="9" t="s">
        <v>80</v>
      </c>
      <c r="B1" s="9"/>
      <c r="C1" s="9"/>
      <c r="D1" s="9"/>
      <c r="E1" s="9"/>
      <c r="F1" s="9"/>
      <c r="G1" s="9"/>
      <c r="H1" s="9"/>
    </row>
    <row r="2" s="1" customFormat="1" ht="18" customHeight="1" spans="1:8">
      <c r="A2" s="10" t="s">
        <v>14</v>
      </c>
      <c r="B2" s="10"/>
      <c r="C2" s="10"/>
      <c r="D2" s="10"/>
      <c r="E2" s="10"/>
      <c r="F2" s="10"/>
      <c r="G2" s="10"/>
      <c r="H2" s="10"/>
    </row>
    <row r="3" s="2" customFormat="1" ht="32" customHeight="1" spans="1:8">
      <c r="A3" s="11" t="s">
        <v>15</v>
      </c>
      <c r="B3" s="12" t="s">
        <v>16</v>
      </c>
      <c r="C3" s="11" t="s">
        <v>17</v>
      </c>
      <c r="D3" s="11" t="s">
        <v>18</v>
      </c>
      <c r="E3" s="13" t="s">
        <v>19</v>
      </c>
      <c r="F3" s="14" t="s">
        <v>20</v>
      </c>
      <c r="G3" s="14" t="s">
        <v>21</v>
      </c>
      <c r="H3" s="15" t="s">
        <v>22</v>
      </c>
    </row>
    <row r="4" s="3" customFormat="1" ht="30" customHeight="1" spans="1:8">
      <c r="A4" s="11" t="s">
        <v>23</v>
      </c>
      <c r="B4" s="16" t="s">
        <v>24</v>
      </c>
      <c r="C4" s="17"/>
      <c r="D4" s="15"/>
      <c r="E4" s="14"/>
      <c r="F4" s="13"/>
      <c r="G4" s="13">
        <f>SUM(G5:G15)</f>
        <v>0</v>
      </c>
      <c r="H4" s="18"/>
    </row>
    <row r="5" s="4" customFormat="1" ht="146.25" spans="1:9">
      <c r="A5" s="19">
        <v>1</v>
      </c>
      <c r="B5" s="20" t="s">
        <v>25</v>
      </c>
      <c r="C5" s="20" t="s">
        <v>26</v>
      </c>
      <c r="D5" s="21" t="s">
        <v>27</v>
      </c>
      <c r="E5" s="22">
        <f>3.5*3.45*2</f>
        <v>24.15</v>
      </c>
      <c r="F5" s="23"/>
      <c r="G5" s="24">
        <f t="shared" ref="G5:G15" si="0">E5*F5</f>
        <v>0</v>
      </c>
      <c r="H5" s="18" t="s">
        <v>28</v>
      </c>
      <c r="I5" s="28"/>
    </row>
    <row r="6" s="4" customFormat="1" ht="78.75" spans="1:8">
      <c r="A6" s="21">
        <v>2</v>
      </c>
      <c r="B6" s="20" t="s">
        <v>29</v>
      </c>
      <c r="C6" s="20" t="s">
        <v>30</v>
      </c>
      <c r="D6" s="21" t="s">
        <v>27</v>
      </c>
      <c r="E6" s="22">
        <f>47*3.45-11.76*3.45-0.75*6*3.45-(3*2.4*2+2.7*2.7)-(1.8*1.5*4+1.2*1.5)+((3*2+2.4)*2+(2.7*2+2.7))*0.1+((1.8*2+1.5)*4+(1.2*2+1.5))*0.1</f>
        <v>76.683</v>
      </c>
      <c r="F6" s="23"/>
      <c r="G6" s="24">
        <f t="shared" si="0"/>
        <v>0</v>
      </c>
      <c r="H6" s="18" t="s">
        <v>31</v>
      </c>
    </row>
    <row r="7" s="4" customFormat="1" ht="112.5" spans="1:8">
      <c r="A7" s="19">
        <v>3</v>
      </c>
      <c r="B7" s="20" t="s">
        <v>32</v>
      </c>
      <c r="C7" s="20" t="s">
        <v>33</v>
      </c>
      <c r="D7" s="21" t="s">
        <v>34</v>
      </c>
      <c r="E7" s="22">
        <v>1</v>
      </c>
      <c r="F7" s="23"/>
      <c r="G7" s="24">
        <f t="shared" si="0"/>
        <v>0</v>
      </c>
      <c r="H7" s="18" t="s">
        <v>31</v>
      </c>
    </row>
    <row r="8" s="4" customFormat="1" ht="90" spans="1:8">
      <c r="A8" s="21">
        <v>4</v>
      </c>
      <c r="B8" s="20" t="s">
        <v>35</v>
      </c>
      <c r="C8" s="20" t="s">
        <v>36</v>
      </c>
      <c r="D8" s="21" t="s">
        <v>27</v>
      </c>
      <c r="E8" s="22">
        <v>25.88</v>
      </c>
      <c r="F8" s="23"/>
      <c r="G8" s="24">
        <f t="shared" si="0"/>
        <v>0</v>
      </c>
      <c r="H8" s="18" t="s">
        <v>31</v>
      </c>
    </row>
    <row r="9" s="4" customFormat="1" ht="101.25" spans="1:9">
      <c r="A9" s="19">
        <v>5</v>
      </c>
      <c r="B9" s="20" t="s">
        <v>37</v>
      </c>
      <c r="C9" s="20" t="s">
        <v>38</v>
      </c>
      <c r="D9" s="21" t="s">
        <v>27</v>
      </c>
      <c r="E9" s="22">
        <f>(66.16+48*2+81+(70+85)+(55.36+101.96)+(44+30+20)+45)*0.43*1.2</f>
        <v>358.35168</v>
      </c>
      <c r="F9" s="23"/>
      <c r="G9" s="24">
        <f t="shared" si="0"/>
        <v>0</v>
      </c>
      <c r="H9" s="18" t="s">
        <v>31</v>
      </c>
      <c r="I9" s="28"/>
    </row>
    <row r="10" s="4" customFormat="1" ht="101.25" spans="1:9">
      <c r="A10" s="21">
        <v>6</v>
      </c>
      <c r="B10" s="20" t="s">
        <v>39</v>
      </c>
      <c r="C10" s="20" t="s">
        <v>40</v>
      </c>
      <c r="D10" s="21" t="s">
        <v>27</v>
      </c>
      <c r="E10" s="22">
        <f>(66.16+48*2+81+(70+85)+(55.36+101.96)+(44+30+20)+45)*0.8*1.2+48*2</f>
        <v>762.7008</v>
      </c>
      <c r="F10" s="23"/>
      <c r="G10" s="24">
        <f t="shared" si="0"/>
        <v>0</v>
      </c>
      <c r="H10" s="18" t="s">
        <v>31</v>
      </c>
      <c r="I10" s="28"/>
    </row>
    <row r="11" s="4" customFormat="1" ht="112.5" spans="1:8">
      <c r="A11" s="19">
        <v>7</v>
      </c>
      <c r="B11" s="20" t="s">
        <v>41</v>
      </c>
      <c r="C11" s="20" t="s">
        <v>42</v>
      </c>
      <c r="D11" s="21" t="s">
        <v>43</v>
      </c>
      <c r="E11" s="22">
        <f>(11.04*2+0.25*2*4)*2</f>
        <v>48.16</v>
      </c>
      <c r="F11" s="23"/>
      <c r="G11" s="24">
        <f t="shared" si="0"/>
        <v>0</v>
      </c>
      <c r="H11" s="18" t="s">
        <v>31</v>
      </c>
    </row>
    <row r="12" s="4" customFormat="1" ht="112.5" spans="1:8">
      <c r="A12" s="19">
        <v>8</v>
      </c>
      <c r="B12" s="20" t="s">
        <v>44</v>
      </c>
      <c r="C12" s="20" t="s">
        <v>45</v>
      </c>
      <c r="D12" s="21" t="s">
        <v>27</v>
      </c>
      <c r="E12" s="22">
        <f>(0.82+0.316)*3.2</f>
        <v>3.6352</v>
      </c>
      <c r="F12" s="23"/>
      <c r="G12" s="24">
        <f t="shared" si="0"/>
        <v>0</v>
      </c>
      <c r="H12" s="18" t="s">
        <v>31</v>
      </c>
    </row>
    <row r="13" s="4" customFormat="1" ht="90" spans="1:8">
      <c r="A13" s="19">
        <v>9</v>
      </c>
      <c r="B13" s="20" t="s">
        <v>46</v>
      </c>
      <c r="C13" s="20" t="s">
        <v>47</v>
      </c>
      <c r="D13" s="21" t="s">
        <v>27</v>
      </c>
      <c r="E13" s="22">
        <v>2000</v>
      </c>
      <c r="F13" s="23"/>
      <c r="G13" s="24">
        <f t="shared" si="0"/>
        <v>0</v>
      </c>
      <c r="H13" s="18" t="s">
        <v>31</v>
      </c>
    </row>
    <row r="14" s="4" customFormat="1" ht="112.5" spans="1:8">
      <c r="A14" s="19">
        <v>10</v>
      </c>
      <c r="B14" s="20" t="s">
        <v>48</v>
      </c>
      <c r="C14" s="20" t="s">
        <v>49</v>
      </c>
      <c r="D14" s="21" t="s">
        <v>27</v>
      </c>
      <c r="E14" s="22">
        <v>2500</v>
      </c>
      <c r="F14" s="23"/>
      <c r="G14" s="24">
        <f t="shared" si="0"/>
        <v>0</v>
      </c>
      <c r="H14" s="18" t="s">
        <v>31</v>
      </c>
    </row>
    <row r="15" s="4" customFormat="1" ht="90" spans="1:8">
      <c r="A15" s="19">
        <v>11</v>
      </c>
      <c r="B15" s="20" t="s">
        <v>50</v>
      </c>
      <c r="C15" s="20" t="s">
        <v>51</v>
      </c>
      <c r="D15" s="21" t="s">
        <v>27</v>
      </c>
      <c r="E15" s="22">
        <v>200</v>
      </c>
      <c r="F15" s="23"/>
      <c r="G15" s="24">
        <f t="shared" si="0"/>
        <v>0</v>
      </c>
      <c r="H15" s="18" t="s">
        <v>31</v>
      </c>
    </row>
    <row r="16" s="3" customFormat="1" ht="30" customHeight="1" spans="1:8">
      <c r="A16" s="11" t="s">
        <v>52</v>
      </c>
      <c r="B16" s="16" t="s">
        <v>53</v>
      </c>
      <c r="C16" s="17"/>
      <c r="D16" s="15"/>
      <c r="E16" s="14"/>
      <c r="F16" s="13"/>
      <c r="G16" s="13">
        <f>G17</f>
        <v>0</v>
      </c>
      <c r="H16" s="18"/>
    </row>
    <row r="17" s="4" customFormat="1" ht="45" spans="1:8">
      <c r="A17" s="19">
        <v>1</v>
      </c>
      <c r="B17" s="20" t="s">
        <v>54</v>
      </c>
      <c r="C17" s="20" t="s">
        <v>55</v>
      </c>
      <c r="D17" s="21" t="s">
        <v>56</v>
      </c>
      <c r="E17" s="22">
        <v>1</v>
      </c>
      <c r="F17" s="21"/>
      <c r="G17" s="24">
        <f>E17*F17</f>
        <v>0</v>
      </c>
      <c r="H17" s="18"/>
    </row>
    <row r="18" s="3" customFormat="1" ht="30" customHeight="1" spans="1:8">
      <c r="A18" s="11" t="s">
        <v>57</v>
      </c>
      <c r="B18" s="16" t="s">
        <v>58</v>
      </c>
      <c r="C18" s="17" t="s">
        <v>59</v>
      </c>
      <c r="D18" s="15" t="s">
        <v>60</v>
      </c>
      <c r="E18" s="14"/>
      <c r="F18" s="13"/>
      <c r="G18" s="13">
        <f>G4+G16</f>
        <v>0</v>
      </c>
      <c r="H18" s="18" t="s">
        <v>61</v>
      </c>
    </row>
    <row r="19" s="3" customFormat="1" ht="30" customHeight="1" spans="1:8">
      <c r="A19" s="11" t="s">
        <v>62</v>
      </c>
      <c r="B19" s="16" t="s">
        <v>63</v>
      </c>
      <c r="C19" s="17" t="s">
        <v>64</v>
      </c>
      <c r="D19" s="15" t="s">
        <v>60</v>
      </c>
      <c r="E19" s="14">
        <f>G18</f>
        <v>0</v>
      </c>
      <c r="F19" s="25">
        <v>0.03</v>
      </c>
      <c r="G19" s="13">
        <f>E19*F19</f>
        <v>0</v>
      </c>
      <c r="H19" s="18" t="s">
        <v>65</v>
      </c>
    </row>
    <row r="20" s="3" customFormat="1" ht="30" customHeight="1" spans="1:8">
      <c r="A20" s="11" t="s">
        <v>66</v>
      </c>
      <c r="B20" s="16" t="s">
        <v>67</v>
      </c>
      <c r="C20" s="15"/>
      <c r="D20" s="15"/>
      <c r="E20" s="14"/>
      <c r="F20" s="14"/>
      <c r="G20" s="13">
        <f>G18+G19</f>
        <v>0</v>
      </c>
      <c r="H20" s="18" t="s">
        <v>68</v>
      </c>
    </row>
    <row r="21" s="5" customFormat="1" ht="86" customHeight="1" spans="1:8">
      <c r="A21" s="26" t="s">
        <v>69</v>
      </c>
      <c r="B21" s="26"/>
      <c r="C21" s="26"/>
      <c r="D21" s="26"/>
      <c r="E21" s="27"/>
      <c r="F21" s="27"/>
      <c r="G21" s="27"/>
      <c r="H21" s="26"/>
    </row>
  </sheetData>
  <mergeCells count="4">
    <mergeCell ref="A1:H1"/>
    <mergeCell ref="A2:H2"/>
    <mergeCell ref="B20:F20"/>
    <mergeCell ref="A21:H2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限价</vt:lpstr>
      <vt:lpstr>甲供材料</vt:lpstr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文档存本地丢失不负责</cp:lastModifiedBy>
  <dcterms:created xsi:type="dcterms:W3CDTF">2006-09-16T00:00:00Z</dcterms:created>
  <cp:lastPrinted>2021-12-02T02:34:00Z</cp:lastPrinted>
  <dcterms:modified xsi:type="dcterms:W3CDTF">2022-12-09T03:12:41Z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7EF61DAF998E43DF93EEA180F69A8EF9</vt:lpwstr>
  </property>
  <property fmtid="{D5CDD505-2E9C-101B-9397-08002B2CF9AE}" pid="3" name="KSOProductBuildVer">
    <vt:lpwstr>2052-11.1.0.12763</vt:lpwstr>
  </property>
</Properties>
</file>